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PRIVE\Risk\RISK-PROD\Daily margin CSV files\Effective date notices and CSV\2022\November 2022\2022-11-11\"/>
    </mc:Choice>
  </mc:AlternateContent>
  <bookViews>
    <workbookView xWindow="0" yWindow="0" windowWidth="15615" windowHeight="2085" tabRatio="769" firstSheet="7" activeTab="11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INTER-MARCHANDISES'!$A$1:$C$12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INTER-COMMODITY'!$A$1:$C$12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<sst xmlns="http://schemas.openxmlformats.org/spreadsheetml/2006/main" count="2588" uniqueCount="1028">
  <si>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</si>
  <si>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</si>
  <si>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</si>
  <si>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</si>
  <si>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</si>
  <si>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</si>
  <si>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</si>
  <si>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</si>
  <si>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</si>
  <si>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</si>
  <si>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</si>
  <si>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</si>
  <si>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</si>
  <si>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</si>
  <si>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</si>
  <si>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</si>
  <si>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</si>
  <si>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</si>
  <si>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</si>
  <si>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</si>
  <si>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</si>
  <si>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</si>
  <si>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</si>
  <si>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</si>
  <si>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</si>
  <si>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</si>
  <si>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</si>
  <si>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</si>
  <si>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</si>
  <si>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</si>
  <si>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</si>
  <si>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</si>
  <si>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</si>
  <si>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</si>
  <si>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</si>
  <si>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</si>
  <si>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</si>
  <si>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</si>
  <si>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</si>
  <si>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NOVEMBER 11,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</si>
  <si>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</si>
  <si>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</si>
  <si>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</si>
  <si>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</si>
  <si>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</si>
  <si>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</si>
  <si>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</si>
  <si>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</si>
  <si>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</si>
  <si>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</si>
  <si>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</si>
  <si>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</si>
  <si>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</si>
  <si>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</si>
  <si>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AEM1</t>
  </si>
  <si>
    <t>Kirkland Lake Gold Ltd. (adjusted)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</si>
  <si>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</si>
  <si>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</si>
  <si>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</si>
  <si>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</si>
  <si>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</si>
  <si>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</si>
  <si>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</si>
  <si>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</si>
  <si>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</si>
  <si>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</si>
  <si>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</si>
  <si>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</si>
  <si>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</si>
  <si>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</si>
  <si>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</si>
  <si>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</si>
  <si>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</si>
  <si>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</si>
  <si>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</si>
  <si>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</si>
  <si>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</si>
  <si>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</si>
  <si>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</si>
  <si>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</si>
  <si>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</si>
  <si>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</si>
  <si>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</si>
  <si>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</si>
  <si>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</si>
  <si>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</si>
  <si>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BB</t>
  </si>
  <si>
    <t>BlackBerry Limited</t>
  </si>
  <si>
    <t>BBD.B</t>
  </si>
  <si>
    <t>Bombardier Inc. Class B</t>
  </si>
  <si>
    <t>BBU1</t>
  </si>
  <si>
    <t>Brookfield Business Partners L.P (adjusted)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</si>
  <si>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</si>
  <si>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</si>
  <si>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</si>
  <si>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</si>
  <si>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</si>
  <si>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</si>
  <si>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</si>
  <si>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</si>
  <si>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</si>
  <si>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</si>
  <si>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</si>
  <si>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</si>
  <si>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</si>
  <si>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</si>
  <si>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</si>
  <si>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</si>
  <si>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</si>
  <si>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</si>
  <si>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</si>
  <si>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</si>
  <si>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</si>
  <si>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</si>
  <si>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</si>
  <si>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</si>
  <si>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</si>
  <si>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</si>
  <si>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</si>
  <si>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</si>
  <si>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</si>
  <si>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</si>
  <si>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</si>
  <si>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</si>
  <si>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</si>
  <si>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</si>
  <si>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</si>
  <si>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</si>
  <si>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</si>
  <si>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</si>
  <si>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</si>
  <si>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</si>
  <si>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</si>
  <si>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</si>
  <si>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</si>
  <si>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</si>
  <si>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</si>
  <si>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</si>
  <si>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</si>
  <si>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</si>
  <si>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</si>
  <si>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</si>
  <si>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</si>
  <si>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</si>
  <si>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</si>
  <si>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</si>
  <si>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</si>
  <si>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</si>
  <si>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</si>
  <si>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</si>
  <si>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</si>
  <si>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</si>
  <si>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</si>
  <si>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</si>
  <si>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</si>
  <si>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</si>
  <si>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</si>
  <si>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</si>
  <si>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</si>
  <si>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</si>
  <si>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</si>
  <si>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</si>
  <si>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</si>
  <si>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</si>
  <si>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</si>
  <si>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</si>
  <si>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</si>
  <si>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</si>
  <si>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</si>
  <si>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</si>
  <si>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</si>
  <si>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</si>
  <si>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</si>
  <si>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</si>
  <si>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</si>
  <si>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</si>
  <si>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</si>
  <si>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</si>
  <si>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</si>
  <si>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</si>
  <si>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</si>
  <si>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</si>
  <si>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</si>
  <si>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</si>
  <si>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</si>
  <si>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</si>
  <si>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</si>
  <si>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</si>
  <si>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</si>
  <si>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</si>
  <si>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</si>
  <si>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</si>
  <si>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</si>
  <si>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</si>
  <si>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</si>
  <si>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</si>
  <si>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</si>
  <si>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</si>
  <si>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</si>
  <si>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</si>
  <si>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</si>
  <si>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</si>
  <si>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</si>
  <si>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</si>
  <si>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</si>
  <si>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</si>
  <si>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</si>
  <si>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</si>
  <si>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</si>
  <si>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</si>
  <si>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</si>
  <si>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</si>
  <si>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</si>
  <si>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</si>
  <si>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</si>
  <si>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</si>
  <si>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</si>
  <si>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</si>
  <si>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</si>
  <si>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</si>
  <si>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</si>
  <si>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</si>
  <si>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</si>
  <si>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</si>
  <si>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</si>
  <si>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</si>
  <si>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</si>
  <si>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</si>
  <si>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</si>
  <si>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</si>
  <si>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</si>
  <si>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</si>
  <si>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</si>
  <si>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</si>
  <si>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</si>
  <si>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</si>
  <si>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</si>
  <si>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</si>
  <si>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</si>
  <si>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</si>
  <si>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</si>
  <si>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</si>
  <si>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</si>
  <si>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</si>
  <si>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</si>
  <si>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</si>
  <si>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</si>
  <si>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</si>
  <si>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</si>
  <si>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</si>
  <si>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</si>
  <si>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</si>
  <si>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</si>
  <si>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</si>
  <si>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</si>
  <si>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</si>
  <si>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</si>
  <si>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</si>
  <si>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</si>
  <si>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</si>
  <si>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</si>
  <si>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</si>
  <si>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</si>
  <si>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</si>
  <si>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</si>
  <si>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</si>
  <si>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</si>
  <si>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</si>
  <si>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</si>
  <si>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</si>
  <si>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</si>
  <si>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</si>
  <si>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</si>
  <si>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</si>
  <si>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</si>
  <si>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</si>
  <si>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</si>
  <si>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</si>
  <si>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</si>
  <si>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</si>
  <si>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</si>
  <si>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</si>
  <si>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</si>
  <si>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</si>
  <si>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</si>
  <si>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</si>
  <si>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</si>
  <si>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</si>
  <si>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</si>
  <si>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</si>
  <si>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</si>
  <si>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</si>
  <si>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</si>
  <si>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</si>
  <si>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</si>
  <si>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</si>
  <si>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</si>
  <si>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</si>
  <si>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</si>
  <si>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</si>
  <si>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</si>
  <si>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</si>
  <si>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</si>
  <si>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</si>
  <si>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</si>
  <si>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</si>
  <si>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</si>
  <si>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</si>
  <si>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</si>
  <si>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</si>
  <si>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</si>
  <si>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</si>
  <si>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</si>
  <si>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</si>
  <si>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</si>
  <si>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</si>
  <si>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</si>
  <si>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</si>
  <si>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</si>
  <si>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</si>
  <si>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</si>
  <si>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</si>
  <si>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</si>
  <si>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</si>
  <si>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</si>
  <si>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</si>
  <si>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</si>
  <si>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</si>
  <si>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</si>
  <si>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</si>
  <si>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</si>
  <si>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</si>
  <si>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</si>
  <si>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</si>
  <si>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</si>
  <si>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</si>
  <si>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</si>
  <si>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</si>
  <si>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</si>
  <si>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</si>
  <si>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</si>
  <si>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</si>
  <si>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</si>
  <si>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</si>
  <si>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</si>
  <si>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</si>
  <si>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</si>
  <si>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</si>
  <si>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</si>
  <si>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</si>
  <si>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</si>
  <si>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</si>
  <si>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</si>
  <si>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</si>
  <si>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</si>
  <si>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</si>
  <si>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</si>
  <si>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</si>
  <si>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</si>
  <si>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</si>
  <si>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</si>
  <si>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</si>
  <si>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</si>
  <si>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</si>
  <si>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</si>
  <si>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</si>
  <si>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</si>
  <si>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</si>
  <si>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</si>
  <si>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</si>
  <si>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</si>
  <si>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</si>
  <si>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</si>
  <si>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</si>
  <si>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</si>
  <si>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</si>
  <si>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</si>
  <si>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</si>
  <si>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</si>
  <si>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</si>
  <si>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</si>
  <si>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</si>
  <si>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</si>
  <si>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</si>
  <si>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</si>
  <si>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</si>
  <si>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</si>
  <si>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</si>
  <si>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</si>
  <si>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</si>
  <si>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</si>
  <si>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</si>
  <si>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</si>
  <si>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</si>
  <si>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</si>
  <si>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</si>
  <si>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</si>
  <si>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</si>
  <si>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</si>
  <si>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</si>
  <si>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</si>
  <si>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</si>
  <si>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</si>
  <si>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</si>
  <si>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</si>
  <si>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</si>
  <si>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</si>
  <si>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</si>
  <si>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</si>
  <si>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</si>
  <si>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</si>
  <si>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</si>
  <si>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</si>
  <si>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</si>
  <si>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</si>
  <si>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</si>
  <si>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</si>
  <si>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</si>
  <si>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</si>
  <si>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</si>
  <si>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</si>
  <si>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</si>
  <si>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</si>
  <si>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</si>
  <si>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</si>
  <si>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</si>
  <si>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</si>
  <si>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</si>
  <si>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</si>
  <si>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</si>
  <si>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</si>
  <si>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</si>
  <si>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</si>
  <si>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</si>
  <si>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</si>
  <si>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</si>
  <si>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</si>
  <si>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</si>
  <si>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</si>
  <si>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</si>
  <si>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</si>
  <si>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</si>
  <si>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</si>
  <si>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</si>
  <si>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</si>
  <si>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</si>
  <si>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</si>
  <si>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</si>
  <si>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</si>
  <si>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</si>
  <si>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</si>
  <si>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</si>
  <si>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</si>
  <si>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</si>
  <si>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</si>
  <si>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</si>
  <si>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</si>
  <si>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</si>
  <si>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PVG1</t>
  </si>
  <si>
    <t>Pretium (Pretivm) Resources Inc. (adjusted)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</si>
  <si>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</si>
  <si>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</si>
  <si>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</si>
  <si>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</si>
  <si>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</si>
  <si>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</si>
  <si>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</si>
  <si>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</si>
  <si>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</si>
  <si>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</si>
  <si>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</si>
  <si>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</si>
  <si>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</si>
  <si>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</si>
  <si>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</si>
  <si>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</si>
  <si>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</si>
  <si>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</si>
  <si>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</si>
  <si>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</si>
  <si>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</si>
  <si>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</si>
  <si>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</si>
  <si>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</si>
  <si>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</si>
  <si>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</si>
  <si>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</si>
  <si>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</si>
  <si>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</si>
  <si>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</si>
  <si>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</si>
  <si>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</si>
  <si>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</si>
  <si>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</si>
  <si>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</si>
  <si>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</si>
  <si>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</si>
  <si>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</si>
  <si>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</si>
  <si>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</si>
  <si>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</si>
  <si>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</si>
  <si>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</si>
  <si>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</si>
  <si>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</si>
  <si>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</si>
  <si>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</si>
  <si>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</si>
  <si>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</si>
  <si>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</si>
  <si>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</si>
  <si>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</si>
  <si>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</si>
  <si>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</si>
  <si>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</si>
  <si>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</si>
  <si>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</si>
  <si>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</si>
  <si>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</si>
  <si>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</si>
  <si>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</si>
  <si>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</si>
  <si>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</si>
  <si>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</si>
  <si>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</si>
  <si>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</si>
  <si>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</si>
  <si>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</si>
  <si>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</si>
  <si>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</si>
  <si>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</si>
  <si>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</si>
  <si>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</si>
  <si>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</si>
  <si>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</si>
  <si>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</si>
  <si>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</si>
  <si>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</si>
  <si>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</si>
  <si>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</si>
  <si>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</si>
  <si>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</si>
  <si>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</si>
  <si>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</si>
  <si>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</si>
  <si>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</si>
  <si>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</si>
  <si>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</si>
  <si>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</si>
  <si>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</si>
  <si>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</si>
  <si>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</si>
  <si>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</si>
  <si>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</si>
  <si>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</si>
  <si>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</si>
  <si>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</si>
  <si>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</si>
  <si>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</si>
  <si>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</si>
  <si>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</si>
  <si>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</si>
  <si>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</si>
  <si>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</si>
  <si>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</si>
  <si>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</si>
  <si>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</si>
  <si>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</si>
  <si>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</si>
  <si>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</si>
  <si>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</si>
  <si>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</si>
  <si>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</si>
  <si>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</si>
  <si>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</si>
  <si>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</si>
  <si>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</si>
  <si>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</si>
  <si>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</si>
  <si>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</si>
  <si>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</si>
  <si>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</si>
  <si>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</si>
  <si>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</si>
  <si>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</si>
  <si>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</si>
  <si>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</si>
  <si>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</si>
  <si>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</si>
  <si>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</si>
  <si>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</si>
  <si>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</si>
  <si>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</si>
  <si>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</si>
  <si>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</si>
  <si>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</si>
  <si>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</si>
  <si>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</si>
  <si>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</si>
  <si>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</si>
  <si>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</si>
  <si>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</si>
  <si>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</si>
  <si>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</si>
  <si>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</si>
  <si>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</si>
  <si>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</si>
  <si>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</si>
  <si>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</si>
  <si>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</si>
  <si>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</si>
  <si>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</si>
  <si>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</si>
  <si>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</si>
  <si>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</si>
  <si>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</si>
  <si>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</si>
  <si>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</si>
  <si>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</si>
  <si>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</si>
  <si>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</si>
  <si>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</si>
  <si>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</si>
  <si>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</si>
  <si>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</si>
  <si>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</si>
  <si>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</si>
  <si>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</si>
  <si>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</si>
  <si>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</si>
  <si>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</si>
  <si>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</si>
  <si>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</si>
  <si>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</si>
  <si>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</si>
  <si>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</si>
  <si>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</si>
  <si>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</si>
  <si>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</si>
  <si>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</si>
  <si>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</si>
  <si>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</si>
  <si>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</si>
  <si>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</si>
  <si>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</si>
  <si>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</si>
  <si>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</si>
  <si>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</si>
  <si>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</si>
  <si>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</si>
  <si>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</si>
  <si>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</si>
  <si>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</si>
  <si>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</si>
  <si>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</si>
  <si>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</si>
  <si>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</si>
  <si>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</si>
  <si>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</si>
  <si>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</si>
  <si>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</si>
  <si>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</si>
  <si>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</si>
  <si>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</si>
  <si>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</si>
  <si>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</si>
  <si>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</si>
  <si>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</si>
  <si>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</si>
  <si>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</si>
  <si>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</si>
  <si>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</si>
  <si>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</si>
  <si>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</si>
  <si>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</si>
  <si>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</si>
  <si>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</si>
  <si>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</si>
  <si>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</si>
  <si>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</si>
  <si>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</si>
  <si>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</si>
  <si>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</si>
  <si>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</si>
  <si>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</si>
  <si>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</si>
  <si>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</si>
  <si>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</si>
  <si>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</si>
  <si>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</si>
  <si>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</si>
  <si>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</si>
  <si>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</si>
  <si>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</si>
  <si>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</si>
  <si>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</si>
  <si>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</si>
  <si>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</si>
  <si>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</si>
  <si>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</si>
  <si>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</si>
  <si>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</si>
  <si>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</si>
  <si>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</si>
  <si>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</si>
  <si>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</si>
  <si>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</si>
  <si>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</si>
  <si>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</si>
  <si>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</si>
  <si>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</si>
  <si>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</si>
  <si>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</si>
  <si>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</si>
  <si>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</si>
  <si>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</si>
  <si>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</si>
  <si>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</si>
  <si>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</si>
  <si>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</si>
  <si>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</si>
  <si>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</si>
  <si>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</si>
  <si>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</si>
  <si>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</si>
  <si>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</si>
  <si>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</si>
  <si>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</si>
  <si>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</si>
  <si>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</si>
  <si>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</si>
  <si>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</si>
  <si>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</si>
  <si>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</si>
  <si>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</si>
  <si>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</si>
  <si>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</si>
  <si>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</si>
  <si>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</si>
  <si>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</si>
  <si>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</si>
  <si>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</si>
  <si>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</si>
  <si>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</si>
  <si>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</si>
  <si>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</si>
  <si>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</si>
  <si>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</si>
  <si>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</si>
  <si>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</si>
  <si>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</si>
  <si>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</si>
  <si>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</si>
  <si>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</si>
  <si>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</si>
  <si>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</si>
  <si>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</si>
  <si>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</si>
  <si>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</si>
  <si>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</si>
  <si>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</si>
  <si>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</si>
  <si>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</si>
  <si>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</si>
  <si>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</si>
  <si>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</si>
  <si>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</si>
  <si>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</si>
  <si>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</si>
  <si>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</si>
  <si>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</si>
  <si>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</si>
  <si>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</si>
  <si>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</si>
  <si>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</si>
  <si>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</si>
  <si>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</si>
  <si>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</si>
  <si>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</si>
  <si>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</si>
  <si>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</si>
  <si>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</si>
  <si>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</si>
  <si>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</si>
  <si>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</si>
  <si>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</si>
  <si>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</si>
  <si>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</si>
  <si>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</si>
  <si>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</si>
  <si>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</si>
  <si>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</si>
  <si>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</si>
  <si>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</si>
  <si>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</si>
  <si>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</si>
  <si>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</si>
  <si>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</si>
  <si>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</si>
  <si>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</si>
  <si>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</si>
  <si>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</si>
  <si>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</si>
  <si>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</si>
  <si>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</si>
  <si>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</si>
  <si>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</si>
  <si>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</si>
  <si>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</si>
  <si>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</si>
  <si>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</si>
  <si>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</si>
  <si>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</si>
  <si>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</si>
  <si>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</si>
  <si>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</si>
  <si>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</si>
  <si>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</si>
  <si>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</si>
  <si>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</si>
  <si>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</si>
  <si>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</si>
  <si>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</si>
  <si>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</si>
  <si>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</si>
  <si>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</si>
  <si>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</si>
  <si>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</si>
  <si>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</si>
  <si>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</si>
  <si>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</si>
  <si>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</si>
  <si>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</si>
  <si>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BAX2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</si>
  <si>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</si>
  <si>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</si>
  <si>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</si>
  <si>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</si>
  <si>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</si>
  <si>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</si>
  <si>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</si>
  <si>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</si>
  <si>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</si>
  <si>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</si>
  <si>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</si>
  <si>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BAX2-BAX4-BAX5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</si>
  <si>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</si>
  <si>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</si>
  <si>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</si>
  <si>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</si>
  <si>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</si>
  <si>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</si>
  <si>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</si>
  <si>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</si>
  <si>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</si>
  <si>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BAX2-BAX5-BAX7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</si>
  <si>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</si>
  <si>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</si>
  <si>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</si>
  <si>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</si>
  <si>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</si>
  <si>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</si>
  <si>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</si>
  <si>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BAX2-BAX6-BAX9</t>
  </si>
  <si>
    <t>BAX4-BAX7-BAX10</t>
  </si>
  <si>
    <t>BAX5-BAX8-BAX11</t>
  </si>
  <si>
    <t>BAX6-BAX9-BAX12</t>
  </si>
  <si>
    <t>BAX7-BAX10-BAX13</t>
  </si>
  <si>
    <t>BAX8-BAX11-BAX14</t>
  </si>
  <si>
    <t>BAX2-BAX7-BAX11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</si>
  <si>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</si>
  <si>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</si>
  <si>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</si>
  <si>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</si>
  <si>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</si>
  <si>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</si>
  <si>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</si>
  <si>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</si>
  <si>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</si>
  <si>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</si>
  <si>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</si>
  <si>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</si>
  <si>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</si>
  <si>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</si>
  <si>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</si>
  <si>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</si>
  <si>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</si>
  <si>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</si>
  <si>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</si>
  <si>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</si>
  <si>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</si>
  <si>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</si>
  <si>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</si>
  <si>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</si>
  <si>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</si>
  <si>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</si>
  <si>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</si>
  <si>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</si>
  <si>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</si>
  <si>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</si>
  <si>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</si>
  <si>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</si>
  <si>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</si>
  <si>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</si>
  <si>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</si>
  <si>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</si>
  <si>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</si>
  <si>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</si>
  <si>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</si>
  <si>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</si>
  <si>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</si>
  <si>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</si>
  <si>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</si>
  <si>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</si>
  <si>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</si>
  <si>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</si>
  <si>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</si>
  <si>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</si>
  <si>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</si>
  <si>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</si>
  <si>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</si>
  <si>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</si>
  <si>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</si>
  <si>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</si>
  <si>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</si>
  <si>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</si>
  <si>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</si>
  <si>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</si>
  <si>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</si>
  <si>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</si>
  <si>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</si>
  <si>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11 NOVEMBRE 2022</t>
  </si>
  <si>
    <t>Société aurifère Barrick</t>
  </si>
  <si>
    <t>Mines Agnico Eagle Limitée</t>
  </si>
  <si>
    <t>Kirkland Lake Gold Ltd. (ajusté)</t>
  </si>
  <si>
    <t>Groupe Aecon Inc.</t>
  </si>
  <si>
    <t>Bombardier Inc. Classe B</t>
  </si>
  <si>
    <t>Brookfield Business Partners L.P (ajusté)</t>
  </si>
  <si>
    <t xml:space="preserve">BCE Inc.  </t>
  </si>
  <si>
    <t>Brookfield Infrastructure Partners L.P.</t>
  </si>
  <si>
    <t>Banque de Montréal</t>
  </si>
  <si>
    <t>La Banque de Nouvelle-Écosse</t>
  </si>
  <si>
    <t>Parts de FNB libellées en dollars canadiens et non couvertes par rapport à une devise du FNB de bitcoins Purpose</t>
  </si>
  <si>
    <t xml:space="preserve">FNB 3iQ CoinShares Bitcoin </t>
  </si>
  <si>
    <t xml:space="preserve">FNB Bitcoin CI Galaxy 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</si>
  <si>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</si>
  <si>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</si>
  <si>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</si>
  <si>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</si>
  <si>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</si>
  <si>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</si>
  <si>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</si>
  <si>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</si>
  <si>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</si>
  <si>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 xml:space="preserve">FNB Bitcoin Evolve – Parts libellées en dollars canadiens </t>
  </si>
  <si>
    <t>FNB Ether Purpose</t>
  </si>
  <si>
    <t>FNB 3iQ CoinShares Ether</t>
  </si>
  <si>
    <t>FNB Ether</t>
  </si>
  <si>
    <t>FNB Ethereum CI Galaxy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</si>
  <si>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</si>
  <si>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</si>
  <si>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</si>
  <si>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</si>
  <si>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</si>
  <si>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</si>
  <si>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Pétrole brut Baissier quotidien inverse avec effet de levier</t>
  </si>
  <si>
    <t>FNB Horizons indice pipelines et services énergétiques</t>
  </si>
  <si>
    <t>H&amp;R Real Estate Investment Trust (ajusté)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</si>
  <si>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</si>
  <si>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</si>
  <si>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</si>
  <si>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</si>
  <si>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</si>
  <si>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</si>
  <si>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</si>
  <si>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</si>
  <si>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</si>
  <si>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</si>
  <si>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</si>
  <si>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</si>
  <si>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</si>
  <si>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</si>
  <si>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</si>
  <si>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Paramount Resources Ltd. Classe A</t>
  </si>
  <si>
    <t>Power Corporation du Canada</t>
  </si>
  <si>
    <t>Pretium (Pretivm) Resources Inc. (ajusté)</t>
  </si>
  <si>
    <t>Quebecor Inc. Class B</t>
  </si>
  <si>
    <t>Rogers Communications Inc. Classe B</t>
  </si>
  <si>
    <t xml:space="preserve">Métaux Russel Inc. </t>
  </si>
  <si>
    <t>Banque Royale du Canada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</si>
  <si>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</si>
  <si>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</si>
  <si>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</si>
  <si>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</si>
  <si>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</si>
  <si>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</si>
  <si>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</si>
  <si>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</si>
  <si>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</si>
  <si>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</si>
  <si>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Options sur le dollar US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</si>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</sst>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0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topLeftCell="A280" zoomScale="80" zoomScaleNormal="60" zoomScaleSheetLayoutView="80" workbookViewId="0">
      <selection activeCell="C5" sqref="C5:C325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3" t="s">
        <v>39</v>
      </c>
      <c r="B1" s="94"/>
      <c r="C1" s="94"/>
      <c r="D1" s="94"/>
      <c r="E1" s="94"/>
      <c r="F1" s="95"/>
    </row>
    <row r="2" spans="1:6" ht="50.1" customHeight="1" thickBot="1" x14ac:dyDescent="0.3">
      <c r="A2" s="96" t="str">
        <f>"MARGIN INTERVALS EFFECTIVE ON "&amp;A1</f>
        <v>MARGIN INTERVALS EFFECTIVE ON NOVEMBER 11, 2022</v>
      </c>
      <c r="B2" s="97"/>
      <c r="C2" s="97"/>
      <c r="D2" s="97"/>
      <c r="E2" s="97"/>
      <c r="F2" s="98"/>
    </row>
    <row r="3" spans="1:6" ht="12.75" customHeight="1" x14ac:dyDescent="0.25">
      <c r="A3" s="99" t="s">
        <v>11</v>
      </c>
      <c r="B3" s="101" t="s">
        <v>12</v>
      </c>
      <c r="C3" s="101" t="s">
        <v>13</v>
      </c>
      <c r="D3" s="101" t="s">
        <v>14</v>
      </c>
      <c r="E3" s="101" t="s">
        <v>15</v>
      </c>
      <c r="F3" s="103" t="s">
        <v>16</v>
      </c>
    </row>
    <row r="4" spans="1:6" ht="18.75" customHeight="1" thickBot="1" x14ac:dyDescent="0.3">
      <c r="A4" s="100"/>
      <c r="B4" s="102"/>
      <c r="C4" s="102"/>
      <c r="D4" s="102"/>
      <c r="E4" s="102"/>
      <c r="F4" s="104"/>
    </row>
    <row r="5" spans="1:6" x14ac:dyDescent="0.25">
      <c r="A5" s="37" t="s">
        <v>40</v>
      </c>
      <c r="B5" s="38" t="s">
        <v>41</v>
      </c>
      <c r="C5" s="39">
        <v>0.13762733663349871</v>
      </c>
      <c r="D5" s="40">
        <v>0.13732097314343014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0.16939132023136935</v>
      </c>
      <c r="D6" s="45">
        <v>0.16898435533337244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0.35429117907771407</v>
      </c>
      <c r="D7" s="50">
        <v>0.35398952088992858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6.1862626798837334E-2</v>
      </c>
      <c r="D8" s="50">
        <v>6.1876484632605339E-2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0.15669066789606242</v>
      </c>
      <c r="D9" s="50">
        <v>0.15642072475666105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0.11434782261533376</v>
      </c>
      <c r="D10" s="50">
        <v>0.1140914584156557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0.15803985540472543</v>
      </c>
      <c r="D11" s="50">
        <v>0.15800048550216961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0.15150094547306098</v>
      </c>
      <c r="D12" s="50">
        <v>0.15149572375787426</v>
      </c>
      <c r="E12" s="51">
        <v>0</v>
      </c>
      <c r="F12" s="52">
        <v>1</v>
      </c>
    </row>
    <row r="13" spans="1:6" ht="14.25" customHeight="1" x14ac:dyDescent="0.25">
      <c r="A13" s="48" t="s">
        <v>56</v>
      </c>
      <c r="B13" s="49" t="s">
        <v>57</v>
      </c>
      <c r="C13" s="39">
        <v>0.19531197099244055</v>
      </c>
      <c r="D13" s="50">
        <v>0.19491102046708705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0.10883947093350822</v>
      </c>
      <c r="D14" s="50">
        <v>0.10858412553220513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0.11022871071734731</v>
      </c>
      <c r="D15" s="50">
        <v>0.11023760490596685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8.2525316188106004E-2</v>
      </c>
      <c r="D16" s="50">
        <v>8.2941359278752916E-2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9.4198718721786229E-2</v>
      </c>
      <c r="D17" s="50">
        <v>9.5239878344854895E-2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0.10019853075850693</v>
      </c>
      <c r="D18" s="50">
        <v>0.10002176644328964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0.13694683775938232</v>
      </c>
      <c r="D19" s="50">
        <v>0.13654455427263346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0.13440330751126822</v>
      </c>
      <c r="D20" s="50">
        <v>0.13594855396098232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0.15445888461964746</v>
      </c>
      <c r="D21" s="50">
        <v>0.15515740503123673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0.31639269609570997</v>
      </c>
      <c r="D22" s="50">
        <v>0.3166022624616136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0.15529576958933464</v>
      </c>
      <c r="D23" s="50">
        <v>0.15793063860289858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8.1148239859142865E-2</v>
      </c>
      <c r="D24" s="50">
        <v>8.1045596300499206E-2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0.12096159980529382</v>
      </c>
      <c r="D25" s="50">
        <v>0.12054311629971767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0.1024002297943863</v>
      </c>
      <c r="D26" s="50">
        <v>0.10305274614466277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9.4908070073423598E-2</v>
      </c>
      <c r="D27" s="50">
        <v>9.4718420679769016E-2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0.14765821550668384</v>
      </c>
      <c r="D28" s="50">
        <v>0.1473583881554657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0.19238047719935042</v>
      </c>
      <c r="D29" s="50">
        <v>0.1917104464419894</v>
      </c>
      <c r="E29" s="55">
        <v>0</v>
      </c>
      <c r="F29" s="56">
        <v>0</v>
      </c>
    </row>
    <row r="30" spans="1:6" x14ac:dyDescent="0.25">
      <c r="A30" s="54" t="s">
        <v>90</v>
      </c>
      <c r="B30" s="49" t="s">
        <v>91</v>
      </c>
      <c r="C30" s="39">
        <v>0.12093309719623767</v>
      </c>
      <c r="D30" s="50">
        <v>0.12142755048766293</v>
      </c>
      <c r="E30" s="55">
        <v>0</v>
      </c>
      <c r="F30" s="56">
        <v>1</v>
      </c>
    </row>
    <row r="31" spans="1:6" x14ac:dyDescent="0.25">
      <c r="A31" s="54" t="s">
        <v>92</v>
      </c>
      <c r="B31" s="57" t="s">
        <v>93</v>
      </c>
      <c r="C31" s="39">
        <v>6.8390834715612164E-2</v>
      </c>
      <c r="D31" s="50">
        <v>6.8212729284817086E-2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0.12302818753609213</v>
      </c>
      <c r="D32" s="50">
        <v>0.12263001354975299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8.345616384409657E-2</v>
      </c>
      <c r="D33" s="50">
        <v>8.3213922789997063E-2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6.9988325768816806E-2</v>
      </c>
      <c r="D34" s="50">
        <v>6.9734120969423052E-2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9.8601555263725202E-2</v>
      </c>
      <c r="D35" s="50">
        <v>9.8603162077849832E-2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0.23380049725186158</v>
      </c>
      <c r="D36" s="50">
        <v>0.23403411672843794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0.10315700100017719</v>
      </c>
      <c r="D37" s="50">
        <v>0.10296165551659051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0.16328149146295756</v>
      </c>
      <c r="D38" s="50">
        <v>0.16449530670372026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0.32320540581948382</v>
      </c>
      <c r="D39" s="50">
        <v>0.3252381764362961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0.20035785667404687</v>
      </c>
      <c r="D40" s="50">
        <v>0.20011871491482935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0.10680751764782184</v>
      </c>
      <c r="D41" s="50">
        <v>0.10752198725277011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7.8106027809317469E-2</v>
      </c>
      <c r="D42" s="50">
        <v>7.8155218508995483E-2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7.1064668756814678E-2</v>
      </c>
      <c r="D43" s="50">
        <v>7.0938786525007291E-2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0.26867659968932356</v>
      </c>
      <c r="D44" s="50">
        <v>0.23009541966349514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0.26867659968932356</v>
      </c>
      <c r="D45" s="50">
        <v>0.23008971490814045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0.26867659968932356</v>
      </c>
      <c r="D46" s="50">
        <v>0.23021149667162116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0.17454629268053268</v>
      </c>
      <c r="D47" s="50">
        <v>0.17533196658374953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0.1556935894070185</v>
      </c>
      <c r="D48" s="50">
        <v>0.15554822645657368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0.11956743047939293</v>
      </c>
      <c r="D49" s="50">
        <v>0.1193407385489825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7.6385487378925782E-2</v>
      </c>
      <c r="D50" s="50">
        <v>7.7168305986721267E-2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0.13996800664521455</v>
      </c>
      <c r="D51" s="50">
        <v>0.14007727088978436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7.2621716382947205E-2</v>
      </c>
      <c r="D52" s="50">
        <v>7.2363976561154328E-2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7.9051838103839644E-2</v>
      </c>
      <c r="D53" s="50">
        <v>7.9537854129432067E-2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0.15766665488487619</v>
      </c>
      <c r="D54" s="50">
        <v>0.15765452513549416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0.14731139026052492</v>
      </c>
      <c r="D55" s="50">
        <v>0.14704612967972963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0.11812839973047287</v>
      </c>
      <c r="D56" s="50">
        <v>0.11768049443587275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0.22766914781063946</v>
      </c>
      <c r="D57" s="50">
        <v>0.22719142795181316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0.11083552924079751</v>
      </c>
      <c r="D58" s="50">
        <v>0.11041679262959639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0.1202731109661844</v>
      </c>
      <c r="D59" s="50">
        <v>0.11993708991527741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5.5305822414355318E-2</v>
      </c>
      <c r="D60" s="50">
        <v>5.5159616573015838E-2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0.23154802378333131</v>
      </c>
      <c r="D61" s="58">
        <v>0.23152074410861076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0.10967752464957109</v>
      </c>
      <c r="D62" s="58">
        <v>0.1098986719419924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0.20365056484725783</v>
      </c>
      <c r="D63" s="58">
        <v>0.2100109678556501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0.11879447028232917</v>
      </c>
      <c r="D64" s="58">
        <v>0.11898779558464742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0.14671450184659635</v>
      </c>
      <c r="D65" s="58">
        <v>0.14623161020285219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8.0227195140992053E-2</v>
      </c>
      <c r="D66" s="58">
        <v>8.0182246045496841E-2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0.13551781669909976</v>
      </c>
      <c r="D67" s="50">
        <v>0.13551032879600314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6.5943763797527394E-2</v>
      </c>
      <c r="D68" s="50">
        <v>6.590356168026569E-2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7.9073081778197218E-2</v>
      </c>
      <c r="D69" s="50">
        <v>7.926578483334687E-2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0.15956820489629545</v>
      </c>
      <c r="D70" s="50">
        <v>0.16135999027976172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7.6711371941922749E-2</v>
      </c>
      <c r="D71" s="50">
        <v>7.6914921600195474E-2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0.1918625881913367</v>
      </c>
      <c r="D72" s="50">
        <v>0.1918677087441531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7.3504193548370136E-2</v>
      </c>
      <c r="D73" s="50">
        <v>7.3571783212525096E-2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0.19957993343774785</v>
      </c>
      <c r="D74" s="50">
        <v>0.19912142671679822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0.10167566316217894</v>
      </c>
      <c r="D75" s="50">
        <v>0.10140942571695258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7.6651656536162557E-2</v>
      </c>
      <c r="D76" s="50">
        <v>7.6697098132206057E-2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0.201682746112712</v>
      </c>
      <c r="D77" s="50">
        <v>0.20185417649792761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6.6477040336328272E-2</v>
      </c>
      <c r="D78" s="50">
        <v>6.6375555504994133E-2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0.17704048941690068</v>
      </c>
      <c r="D79" s="50">
        <v>0.17808519044728721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0.13638621310787721</v>
      </c>
      <c r="D80" s="50">
        <v>0.13779827999320449</v>
      </c>
      <c r="E80" s="55">
        <v>0</v>
      </c>
      <c r="F80" s="56">
        <v>1</v>
      </c>
    </row>
    <row r="81" spans="1:6" x14ac:dyDescent="0.25">
      <c r="A81" s="54" t="s">
        <v>192</v>
      </c>
      <c r="B81" s="49" t="s">
        <v>193</v>
      </c>
      <c r="C81" s="39">
        <v>9.4458899857306128E-2</v>
      </c>
      <c r="D81" s="50">
        <v>9.4421670750818879E-2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0.29886972212124374</v>
      </c>
      <c r="D82" s="50">
        <v>0.29801657687085853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0.11311235193729713</v>
      </c>
      <c r="D83" s="50">
        <v>0.11301264020335031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0.11409669877682418</v>
      </c>
      <c r="D84" s="50">
        <v>0.11454487296498492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0.13691970798480446</v>
      </c>
      <c r="D85" s="50">
        <v>0.1385119926199837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9.584379692628664E-2</v>
      </c>
      <c r="D86" s="50">
        <v>9.5573447585075785E-2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0.19562172538111566</v>
      </c>
      <c r="D87" s="50">
        <v>0.19576188881989626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6.6666659924245308E-2</v>
      </c>
      <c r="D88" s="50">
        <v>6.6460635755063571E-2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0.1251173327887721</v>
      </c>
      <c r="D89" s="50">
        <v>0.1251751673223542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0.15005414617845189</v>
      </c>
      <c r="D90" s="50">
        <v>0.15004623899109495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0.12831164007206908</v>
      </c>
      <c r="D91" s="50">
        <v>0.12813669524526483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9.7162610004469477E-2</v>
      </c>
      <c r="D92" s="50">
        <v>9.6828473878892013E-2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0.26867659968932356</v>
      </c>
      <c r="D93" s="50">
        <v>0.23130143826873004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0.11613677197700736</v>
      </c>
      <c r="D94" s="50">
        <v>0.11699463525171937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0.199818178881462</v>
      </c>
      <c r="D95" s="50">
        <v>0.20096621728010827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0.14350437664578863</v>
      </c>
      <c r="D96" s="50">
        <v>0.14348230934289746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0.12949635329722259</v>
      </c>
      <c r="D97" s="50">
        <v>0.12959469189885348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0.21024344142497933</v>
      </c>
      <c r="D98" s="50">
        <v>0.21086247340469141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0.28868292137774743</v>
      </c>
      <c r="D99" s="50">
        <v>0.28870577486780963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0.16920125165877911</v>
      </c>
      <c r="D100" s="50">
        <v>0.16879136470303871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6.5908729100106922E-2</v>
      </c>
      <c r="D101" s="50">
        <v>6.5768916455256093E-2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6.5002841182329907E-2</v>
      </c>
      <c r="D102" s="50">
        <v>6.5009154811468114E-2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6.2074125658181711E-2</v>
      </c>
      <c r="D103" s="50">
        <v>6.21341432377698E-2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0.24613728845622815</v>
      </c>
      <c r="D104" s="50">
        <v>0.24726255977998929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0.14965332605641027</v>
      </c>
      <c r="D105" s="50">
        <v>0.15067275009859213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0.23331005599491533</v>
      </c>
      <c r="D106" s="50">
        <v>0.23291858511931635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0.26867659968932356</v>
      </c>
      <c r="D107" s="50">
        <v>0.30815999963877994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0.26867659968932356</v>
      </c>
      <c r="D108" s="50">
        <v>0.30824733898660422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0.26867659968932356</v>
      </c>
      <c r="D109" s="50">
        <v>0.3092704282022527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0.26867659968932356</v>
      </c>
      <c r="D110" s="50">
        <v>0.30831954354532332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9.3786138256952506E-2</v>
      </c>
      <c r="D111" s="50">
        <v>9.3645408239649702E-2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7.2267626076235325E-2</v>
      </c>
      <c r="D112" s="50">
        <v>7.2125893379124423E-2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0.18632302762482331</v>
      </c>
      <c r="D113" s="50">
        <v>0.18631577723643161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0.22533942931182896</v>
      </c>
      <c r="D114" s="50">
        <v>0.2252874965204357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0.21668529654970892</v>
      </c>
      <c r="D115" s="50">
        <v>0.21700153430407476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0.10931304658030389</v>
      </c>
      <c r="D116" s="50">
        <v>0.10904254397301112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0.23046258225169239</v>
      </c>
      <c r="D117" s="50">
        <v>0.22929742249368618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0.19148077207447706</v>
      </c>
      <c r="D118" s="50">
        <v>0.19167259874574563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0.12471058622297393</v>
      </c>
      <c r="D119" s="50">
        <v>0.12634297178251155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6.1118629147329129E-2</v>
      </c>
      <c r="D120" s="50">
        <v>6.0938600470707288E-2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0.10739379708171473</v>
      </c>
      <c r="D121" s="50">
        <v>0.10697494330947389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0.20942778641685911</v>
      </c>
      <c r="D122" s="50">
        <v>0.20963573525168588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0.10323916350475479</v>
      </c>
      <c r="D123" s="50">
        <v>0.10330129571331904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0.10941762374341564</v>
      </c>
      <c r="D124" s="50">
        <v>0.10943656521223254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6.7109077323252483E-2</v>
      </c>
      <c r="D125" s="50">
        <v>6.6867977025239986E-2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0.1420953567256783</v>
      </c>
      <c r="D126" s="50">
        <v>0.1424506729540039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0.39076705046816362</v>
      </c>
      <c r="D127" s="50">
        <v>0.39072135773319633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0.15495698339980662</v>
      </c>
      <c r="D128" s="50">
        <v>0.15442381978776706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0.10301170690193459</v>
      </c>
      <c r="D129" s="50">
        <v>0.10287073975106352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8.4263662883213325E-2</v>
      </c>
      <c r="D130" s="50">
        <v>8.4062501854920202E-2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5.578075065566715E-2</v>
      </c>
      <c r="D131" s="50">
        <v>5.5577102113496403E-2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0.21537251255771495</v>
      </c>
      <c r="D132" s="50">
        <v>0.21507231526932269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0.11906808097311243</v>
      </c>
      <c r="D133" s="50">
        <v>0.12053723536854051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0.27376078830705314</v>
      </c>
      <c r="D134" s="50">
        <v>0.27370797086003107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0.25915109604979031</v>
      </c>
      <c r="D135" s="50">
        <v>0.25892557761245033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0.24888379814195294</v>
      </c>
      <c r="D136" s="50">
        <v>0.24867386406076608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0.17880077606853945</v>
      </c>
      <c r="D137" s="50">
        <v>0.17837425276021981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0.3539910749794018</v>
      </c>
      <c r="D138" s="50">
        <v>0.35459024761303326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0.34846255520772862</v>
      </c>
      <c r="D139" s="50">
        <v>0.34890984874458425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0.25241584185611293</v>
      </c>
      <c r="D140" s="50">
        <v>0.25323666772895131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8.1038450962299391E-2</v>
      </c>
      <c r="D141" s="50">
        <v>8.103767411242814E-2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4.342293431196928E-2</v>
      </c>
      <c r="D142" s="50">
        <v>4.3340365282780444E-2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6.6193292778880766E-2</v>
      </c>
      <c r="D143" s="50">
        <v>6.6030842053047087E-2</v>
      </c>
      <c r="E143" s="55">
        <v>0</v>
      </c>
      <c r="F143" s="56">
        <v>1</v>
      </c>
    </row>
    <row r="144" spans="1:6" x14ac:dyDescent="0.25">
      <c r="A144" s="61" t="s">
        <v>318</v>
      </c>
      <c r="B144" s="49" t="s">
        <v>319</v>
      </c>
      <c r="C144" s="39">
        <v>0.4364867509943462</v>
      </c>
      <c r="D144" s="50">
        <v>0.43632043845782476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0.17212210958051044</v>
      </c>
      <c r="D145" s="50">
        <v>0.17209284781320786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7.5536922502326465E-2</v>
      </c>
      <c r="D146" s="50">
        <v>7.5549738084408458E-2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6.0945072664387895E-2</v>
      </c>
      <c r="D147" s="50">
        <v>6.1070204247456045E-2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9.5719892389691474E-2</v>
      </c>
      <c r="D148" s="50">
        <v>0.10051086105853901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6.7852743259848691E-2</v>
      </c>
      <c r="D149" s="50">
        <v>7.129747874922876E-2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0.15421527431576104</v>
      </c>
      <c r="D150" s="50">
        <v>0.15372401182778028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8.3883993458343215E-2</v>
      </c>
      <c r="D151" s="50">
        <v>8.4083865348335854E-2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0.20844329116842455</v>
      </c>
      <c r="D152" s="50">
        <v>0.20805834933953082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0.11949906173686151</v>
      </c>
      <c r="D153" s="50">
        <v>0.1193850109376659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0.11618461270721202</v>
      </c>
      <c r="D154" s="50">
        <v>0.11596622930821615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9.2316733522320754E-2</v>
      </c>
      <c r="D155" s="50">
        <v>9.2318715107174709E-2</v>
      </c>
      <c r="E155" s="55">
        <v>0</v>
      </c>
      <c r="F155" s="56">
        <v>1</v>
      </c>
    </row>
    <row r="156" spans="1:6" x14ac:dyDescent="0.25">
      <c r="A156" s="54" t="s">
        <v>342</v>
      </c>
      <c r="B156" s="49" t="s">
        <v>343</v>
      </c>
      <c r="C156" s="39">
        <v>0.22094138559811297</v>
      </c>
      <c r="D156" s="50">
        <v>0.2207589060372496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0.17457118654356216</v>
      </c>
      <c r="D157" s="50">
        <v>0.17431343416165834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7.6374577532479948E-2</v>
      </c>
      <c r="D158" s="50">
        <v>7.8264261182410172E-2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0.16842654250110872</v>
      </c>
      <c r="D159" s="50">
        <v>0.16851550797342829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0.27786832390987981</v>
      </c>
      <c r="D160" s="50">
        <v>0.27786175775595523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0.1410388679197177</v>
      </c>
      <c r="D161" s="50">
        <v>0.14071029007740826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6.7579779163496626E-2</v>
      </c>
      <c r="D162" s="50">
        <v>6.7402914436408043E-2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0.26092270517852773</v>
      </c>
      <c r="D163" s="50">
        <v>0.26115304649602838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9.0913723934220717E-2</v>
      </c>
      <c r="D164" s="50">
        <v>9.0684727555388381E-2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0.1965118774528464</v>
      </c>
      <c r="D165" s="50">
        <v>0.19649258057032284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0.13146461887856742</v>
      </c>
      <c r="D166" s="50">
        <v>0.13137763735204883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0.12318961475678111</v>
      </c>
      <c r="D167" s="50">
        <v>0.12300934826032327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0.25846612704977956</v>
      </c>
      <c r="D168" s="50">
        <v>0.25863034993439682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0.1817107645846586</v>
      </c>
      <c r="D169" s="50">
        <v>0.18121045367380828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0.17972277465892661</v>
      </c>
      <c r="D170" s="50">
        <v>0.18060090385125535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0.18941590474887227</v>
      </c>
      <c r="D171" s="50">
        <v>0.1884657734250389</v>
      </c>
      <c r="E171" s="55">
        <v>0</v>
      </c>
      <c r="F171" s="56">
        <v>1</v>
      </c>
    </row>
    <row r="172" spans="1:6" x14ac:dyDescent="0.25">
      <c r="A172" s="54" t="s">
        <v>374</v>
      </c>
      <c r="B172" s="49" t="s">
        <v>375</v>
      </c>
      <c r="C172" s="39">
        <v>0.16683890888013733</v>
      </c>
      <c r="D172" s="50">
        <v>0.16655205940199513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0.17852166240157472</v>
      </c>
      <c r="D173" s="50">
        <v>0.17820337908016143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0.15388736508087547</v>
      </c>
      <c r="D174" s="50">
        <v>0.15343192448227602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0.23429995828497269</v>
      </c>
      <c r="D175" s="50">
        <v>0.23461589056467405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9.5290459546379297E-2</v>
      </c>
      <c r="D176" s="50">
        <v>9.5230254721485511E-2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0.11272760881339534</v>
      </c>
      <c r="D177" s="58">
        <v>0.11274794161788472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0.11376644322609042</v>
      </c>
      <c r="D178" s="50">
        <v>0.11340619688387568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0.14285446316015504</v>
      </c>
      <c r="D179" s="50">
        <v>0.14302332153566857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6.108483233260939E-2</v>
      </c>
      <c r="D180" s="50">
        <v>6.0898891108947584E-2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0.10823207412031571</v>
      </c>
      <c r="D181" s="50">
        <v>0.10786554874707321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0.14651450195581847</v>
      </c>
      <c r="D182" s="50">
        <v>0.14796072176098871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8.4122636673379658E-2</v>
      </c>
      <c r="D183" s="50">
        <v>8.3901921643527416E-2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0.16864174881552024</v>
      </c>
      <c r="D184" s="50">
        <v>0.16810006365545202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0.27535512234972703</v>
      </c>
      <c r="D185" s="50">
        <v>0.27493777664947877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0.26414566267779216</v>
      </c>
      <c r="D186" s="50">
        <v>0.2636135677162279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0.1341695889858244</v>
      </c>
      <c r="D187" s="50">
        <v>0.13379826258698227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6.8588197846752283E-2</v>
      </c>
      <c r="D188" s="50">
        <v>6.8486866743987865E-2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0.30825271577093794</v>
      </c>
      <c r="D189" s="50">
        <v>0.30807524904339301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0.15129986702504888</v>
      </c>
      <c r="D190" s="50">
        <v>0.15151553089880326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0.31809086976879913</v>
      </c>
      <c r="D191" s="50">
        <v>0.32133620935677876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8.0775824761900469E-2</v>
      </c>
      <c r="D192" s="50">
        <v>8.0695443306035078E-2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0.20667061379005314</v>
      </c>
      <c r="D193" s="50">
        <v>0.20668269858782384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0.18494582106832455</v>
      </c>
      <c r="D194" s="50">
        <v>0.1868751089316357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0.21988206151792072</v>
      </c>
      <c r="D195" s="50">
        <v>0.21934558225851522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0.25564917482192928</v>
      </c>
      <c r="D196" s="50">
        <v>0.25552999424437645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0.23334327239217642</v>
      </c>
      <c r="D197" s="50">
        <v>0.23383036487511907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9.4119618901329666E-2</v>
      </c>
      <c r="D198" s="50">
        <v>9.4557650538788535E-2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0.14636313532080605</v>
      </c>
      <c r="D199" s="50">
        <v>0.14599604575855513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0.35900343096645199</v>
      </c>
      <c r="D200" s="50">
        <v>0.35837298375066962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9.8834333105076028E-2</v>
      </c>
      <c r="D201" s="50">
        <v>9.8738862370911173E-2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0.20437167142742518</v>
      </c>
      <c r="D202" s="50">
        <v>0.20645917282735432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0.14905578182282483</v>
      </c>
      <c r="D203" s="50">
        <v>0.1541392764561999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8.8000305673768861E-2</v>
      </c>
      <c r="D204" s="50">
        <v>8.7824944118485321E-2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0.17811014782048729</v>
      </c>
      <c r="D205" s="50">
        <v>0.17866255308097959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0.14041676007099077</v>
      </c>
      <c r="D206" s="50">
        <v>0.14334623254494244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0.10760962743914312</v>
      </c>
      <c r="D207" s="50">
        <v>0.10745831611284737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0.10693219224138423</v>
      </c>
      <c r="D208" s="50">
        <v>0.1069631008062573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0.16437058470418275</v>
      </c>
      <c r="D209" s="50">
        <v>0.16591179556106073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8.0071970270681136E-2</v>
      </c>
      <c r="D210" s="50">
        <v>7.987520744054788E-2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8.7508796300358987E-2</v>
      </c>
      <c r="D211" s="50">
        <v>8.7911495224959724E-2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0.17966062897745305</v>
      </c>
      <c r="D212" s="58">
        <v>0.17932936964629326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0.12019927318359552</v>
      </c>
      <c r="D213" s="58">
        <v>0.12179869617790412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0.19912547999304714</v>
      </c>
      <c r="D214" s="50">
        <v>0.19907440108110067</v>
      </c>
      <c r="E214" s="55">
        <v>0</v>
      </c>
      <c r="F214" s="56">
        <v>1</v>
      </c>
    </row>
    <row r="215" spans="1:6" x14ac:dyDescent="0.25">
      <c r="A215" s="54" t="s">
        <v>460</v>
      </c>
      <c r="B215" s="49" t="s">
        <v>461</v>
      </c>
      <c r="C215" s="39">
        <v>0.17205929198995967</v>
      </c>
      <c r="D215" s="50">
        <v>0.17178859220311621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0.28485331084291582</v>
      </c>
      <c r="D216" s="50">
        <v>0.28485855263380666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7.8350161753798775E-2</v>
      </c>
      <c r="D217" s="50">
        <v>7.8116679111313314E-2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7.179632379915285E-2</v>
      </c>
      <c r="D218" s="50">
        <v>7.17883403493704E-2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0.13092781958178407</v>
      </c>
      <c r="D219" s="50">
        <v>0.13066939572306802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7.1555741199219924E-2</v>
      </c>
      <c r="D220" s="50">
        <v>7.1543727244328878E-2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0.16519738500419767</v>
      </c>
      <c r="D221" s="50">
        <v>0.16512812614008382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7.2061517096047106E-2</v>
      </c>
      <c r="D222" s="50">
        <v>7.1850401766800479E-2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0.2206733574603473</v>
      </c>
      <c r="D223" s="50">
        <v>0.21983847868816217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7.8811664036922982E-2</v>
      </c>
      <c r="D224" s="50">
        <v>7.9099031161969452E-2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0.10752221395044124</v>
      </c>
      <c r="D225" s="50">
        <v>0.10735546093018461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7.3607756631355437E-2</v>
      </c>
      <c r="D226" s="62">
        <v>7.3469654434830167E-2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7.5102308611391125E-2</v>
      </c>
      <c r="D227" s="50">
        <v>7.4934204773473845E-2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0.15929578730667149</v>
      </c>
      <c r="D228" s="50">
        <v>0.15871980358321408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0.18561927020245894</v>
      </c>
      <c r="D229" s="50">
        <v>0.18525725683840363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0.16416671897030044</v>
      </c>
      <c r="D230" s="50">
        <v>0.16417418524201888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0.24796262271446398</v>
      </c>
      <c r="D231" s="50">
        <v>0.24798550086349933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5.4072265431349645E-2</v>
      </c>
      <c r="D232" s="50">
        <v>5.4080715767994392E-2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0.26690859985459781</v>
      </c>
      <c r="D233" s="50">
        <v>0.26637899736734849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0.170537157704515</v>
      </c>
      <c r="D234" s="50">
        <v>0.17043563753798829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8.7382523927779787E-2</v>
      </c>
      <c r="D235" s="50">
        <v>8.7726231355518575E-2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6.7912046018491073E-2</v>
      </c>
      <c r="D236" s="50">
        <v>6.7645252973682429E-2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7.7844933885553302E-2</v>
      </c>
      <c r="D237" s="50">
        <v>7.8036749512157361E-2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0.15421110228251469</v>
      </c>
      <c r="D238" s="50">
        <v>0.15371152734107979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0.10903992666975827</v>
      </c>
      <c r="D239" s="50">
        <v>0.10870961407173445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0.1962799052793549</v>
      </c>
      <c r="D240" s="50">
        <v>0.19636404518015455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9.1397216271902032E-2</v>
      </c>
      <c r="D241" s="50">
        <v>9.1787200632018728E-2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7.8026111736091808E-2</v>
      </c>
      <c r="D242" s="50">
        <v>7.785456825145462E-2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0.31691587438629665</v>
      </c>
      <c r="D243" s="50">
        <v>0.31696990669292457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0.14625828958579012</v>
      </c>
      <c r="D244" s="50">
        <v>0.14588890731347226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0.18902081914582453</v>
      </c>
      <c r="D245" s="50">
        <v>0.18966240683994345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9.634952949373593E-2</v>
      </c>
      <c r="D246" s="50">
        <v>9.6316022265980461E-2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0.13444737654109734</v>
      </c>
      <c r="D247" s="50">
        <v>0.13476628764758239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0.19139434846310727</v>
      </c>
      <c r="D248" s="50">
        <v>0.19165860566796061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0.13581132775307991</v>
      </c>
      <c r="D249" s="50">
        <v>0.13582274086319987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6.6462429374996981E-2</v>
      </c>
      <c r="D250" s="50">
        <v>6.6381436986368003E-2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6.046387693358625E-2</v>
      </c>
      <c r="D251" s="50">
        <v>6.0604006232187049E-2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5.3326456428770624E-2</v>
      </c>
      <c r="D252" s="50">
        <v>5.3244474661603043E-2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5.885228285656742E-2</v>
      </c>
      <c r="D253" s="50">
        <v>5.8666063152953189E-2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9.5562139060017093E-2</v>
      </c>
      <c r="D254" s="50">
        <v>9.5280901257628031E-2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0.10532622452438994</v>
      </c>
      <c r="D255" s="50">
        <v>0.10513545161264951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0.12011812393354902</v>
      </c>
      <c r="D256" s="50">
        <v>0.12022176547047968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7.5535432019034218E-2</v>
      </c>
      <c r="D257" s="50">
        <v>7.5455711163590816E-2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0.12458298828637987</v>
      </c>
      <c r="D258" s="50">
        <v>0.12464220689538578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0.19078084871445788</v>
      </c>
      <c r="D259" s="50">
        <v>0.19123183215251549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0.12446354876688581</v>
      </c>
      <c r="D260" s="50">
        <v>0.12420637512125887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7.9144642699231008E-2</v>
      </c>
      <c r="D261" s="50">
        <v>8.0526426881251861E-2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0.12276262361838729</v>
      </c>
      <c r="D262" s="50">
        <v>0.12283094024440494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0.29429877317378272</v>
      </c>
      <c r="D263" s="50">
        <v>0.29462517916038755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0.30439679129588537</v>
      </c>
      <c r="D264" s="50">
        <v>0.30441030185940543</v>
      </c>
      <c r="E264" s="55">
        <v>0</v>
      </c>
      <c r="F264" s="56">
        <v>1</v>
      </c>
    </row>
    <row r="265" spans="1:6" x14ac:dyDescent="0.25">
      <c r="A265" s="54" t="s">
        <v>560</v>
      </c>
      <c r="B265" s="57" t="s">
        <v>561</v>
      </c>
      <c r="C265" s="39">
        <v>0.1393967230618986</v>
      </c>
      <c r="D265" s="58">
        <v>0.14162142043582004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0.11897750907016946</v>
      </c>
      <c r="D266" s="58">
        <v>0.11862853138499312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9.714416406047692E-2</v>
      </c>
      <c r="D267" s="50">
        <v>9.7196897655639908E-2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7.6906776687906284E-2</v>
      </c>
      <c r="D268" s="50">
        <v>7.6718775758827448E-2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6.9387758763686067E-2</v>
      </c>
      <c r="D269" s="50">
        <v>6.9862034110399596E-2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0.20279003457641392</v>
      </c>
      <c r="D270" s="50">
        <v>0.20217025478300488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0.11499445163193173</v>
      </c>
      <c r="D271" s="50">
        <v>0.11501804324975279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0.19062301327665454</v>
      </c>
      <c r="D272" s="50">
        <v>0.19062967047460982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0.24713022724265088</v>
      </c>
      <c r="D273" s="50">
        <v>0.24667164214331269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0.10522685495192872</v>
      </c>
      <c r="D274" s="50">
        <v>0.10508237737614116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3.1967784067292525E-2</v>
      </c>
      <c r="D275" s="50">
        <v>3.2037611516733719E-2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2.715352411395049E-2</v>
      </c>
      <c r="D276" s="50">
        <v>2.7119946471707675E-2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0.17013368222974246</v>
      </c>
      <c r="D277" s="50">
        <v>0.17381108249494362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0.20337978700371501</v>
      </c>
      <c r="D278" s="50">
        <v>0.20337978700371501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6.6880378997741671E-2</v>
      </c>
      <c r="D279" s="50">
        <v>6.6930876896397901E-2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0.21629332883953398</v>
      </c>
      <c r="D280" s="50">
        <v>0.2159548598596952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0.32394851385691092</v>
      </c>
      <c r="D281" s="50">
        <v>0.32343001834494606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0.76728179965226273</v>
      </c>
      <c r="D282" s="50">
        <v>0.7671167684853637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1.294080497345987E-2</v>
      </c>
      <c r="D283" s="58">
        <v>1.293648963523767E-2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1.6998917164064976E-2</v>
      </c>
      <c r="D284" s="58">
        <v>1.6959447972148295E-2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8.9203582680688134E-2</v>
      </c>
      <c r="D285" s="58">
        <v>8.8991155370419045E-2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0.23465200764358601</v>
      </c>
      <c r="D286" s="58">
        <v>0.23543316769911146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0.20269903461175767</v>
      </c>
      <c r="D287" s="50">
        <v>0.20306600820854759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0.33557602125421682</v>
      </c>
      <c r="D288" s="58">
        <v>0.3344764683904573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0.16340068996805762</v>
      </c>
      <c r="D289" s="50">
        <v>0.16298100968551005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0.14205433566185119</v>
      </c>
      <c r="D290" s="50">
        <v>0.14165513042671646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6.4405958488583312E-2</v>
      </c>
      <c r="D291" s="50">
        <v>6.4127715751419567E-2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0.14781728350377932</v>
      </c>
      <c r="D292" s="50">
        <v>0.14745044343921321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0.23754612066210723</v>
      </c>
      <c r="D293" s="50">
        <v>0.23680012975004192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8.8505635450712383E-2</v>
      </c>
      <c r="D294" s="50">
        <v>8.8440731485635291E-2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9.9421384081305991E-2</v>
      </c>
      <c r="D295" s="50">
        <v>9.9136828178221587E-2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8.3762139488775908E-2</v>
      </c>
      <c r="D296" s="50">
        <v>8.385132318276059E-2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0.31748396058941142</v>
      </c>
      <c r="D297" s="50">
        <v>0.31744591864657407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1.8650633455614008E-2</v>
      </c>
      <c r="D298" s="50">
        <v>1.8662313435484273E-2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5.0705253840182443E-2</v>
      </c>
      <c r="D299" s="50">
        <v>5.0696193066248937E-2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0.12189689507717152</v>
      </c>
      <c r="D300" s="50">
        <v>0.1226119018915055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6.2415238109608889E-2</v>
      </c>
      <c r="D301" s="50">
        <v>6.2464224433171067E-2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0.12351627353170329</v>
      </c>
      <c r="D302" s="50">
        <v>0.12315719608490391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5.9753068086852899E-2</v>
      </c>
      <c r="D303" s="50">
        <v>5.9977966431498192E-2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6.0906240882861777E-2</v>
      </c>
      <c r="D304" s="50">
        <v>6.0797195396925838E-2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5.7256852190935917E-2</v>
      </c>
      <c r="D305" s="50">
        <v>5.7426114944248693E-2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7.1385268116869488E-2</v>
      </c>
      <c r="D306" s="50">
        <v>7.1325358612385162E-2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9.6565038938997011E-3</v>
      </c>
      <c r="D307" s="50">
        <v>9.6321342564081158E-3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7.3363049953428419E-2</v>
      </c>
      <c r="D308" s="50">
        <v>7.3582294967322437E-2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8.7652724339509644E-2</v>
      </c>
      <c r="D309" s="50">
        <v>8.808225012233703E-2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0.15626644409273455</v>
      </c>
      <c r="D310" s="50">
        <v>0.15722806714946658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2.7678686857639259E-2</v>
      </c>
      <c r="D311" s="50">
        <v>2.762539196512058E-2</v>
      </c>
      <c r="E311" s="55">
        <v>0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8.8944136926982886E-2</v>
      </c>
      <c r="D312" s="50">
        <v>8.8942815076968607E-2</v>
      </c>
      <c r="E312" s="55">
        <v>0</v>
      </c>
      <c r="F312" s="56">
        <v>0</v>
      </c>
    </row>
    <row r="313" spans="1:6" x14ac:dyDescent="0.25">
      <c r="A313" s="54" t="s">
        <v>656</v>
      </c>
      <c r="B313" s="49" t="s">
        <v>657</v>
      </c>
      <c r="C313" s="39">
        <v>6.1559562535423551E-2</v>
      </c>
      <c r="D313" s="50">
        <v>6.177530864118369E-2</v>
      </c>
      <c r="E313" s="55">
        <v>0</v>
      </c>
      <c r="F313" s="56">
        <v>0</v>
      </c>
    </row>
    <row r="314" spans="1:6" x14ac:dyDescent="0.25">
      <c r="A314" s="54" t="s">
        <v>658</v>
      </c>
      <c r="B314" s="57" t="s">
        <v>659</v>
      </c>
      <c r="C314" s="39">
        <v>6.6063593659747441E-2</v>
      </c>
      <c r="D314" s="50">
        <v>6.5943247930250123E-2</v>
      </c>
      <c r="E314" s="55">
        <v>0</v>
      </c>
      <c r="F314" s="56">
        <v>0</v>
      </c>
    </row>
    <row r="315" spans="1:6" x14ac:dyDescent="0.25">
      <c r="A315" s="54" t="s">
        <v>660</v>
      </c>
      <c r="B315" s="49" t="s">
        <v>661</v>
      </c>
      <c r="C315" s="39">
        <v>6.5388738637447819E-2</v>
      </c>
      <c r="D315" s="50">
        <v>6.5303846124647208E-2</v>
      </c>
      <c r="E315" s="55">
        <v>0</v>
      </c>
      <c r="F315" s="56">
        <v>0</v>
      </c>
    </row>
    <row r="316" spans="1:6" x14ac:dyDescent="0.25">
      <c r="A316" s="54" t="s">
        <v>660</v>
      </c>
      <c r="B316" s="49" t="s">
        <v>662</v>
      </c>
      <c r="C316" s="39">
        <v>0.1033886737098951</v>
      </c>
      <c r="D316" s="50">
        <v>0.10325444686152262</v>
      </c>
      <c r="E316" s="55">
        <v>1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4.9315596463461293E-2</v>
      </c>
      <c r="D317" s="50">
        <v>5.0227946953711924E-2</v>
      </c>
      <c r="E317" s="55">
        <v>0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4.7406254320621163E-2</v>
      </c>
      <c r="D318" s="50">
        <v>4.7395880418073313E-2</v>
      </c>
      <c r="E318" s="55">
        <v>0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4.4947414891511814E-2</v>
      </c>
      <c r="D319" s="50">
        <v>4.4834758261619756E-2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9.9161728845213334E-2</v>
      </c>
      <c r="D320" s="50">
        <v>9.931033643056876E-2</v>
      </c>
      <c r="E320" s="55">
        <v>0</v>
      </c>
      <c r="F320" s="56">
        <v>0</v>
      </c>
    </row>
    <row r="321" spans="1:6" x14ac:dyDescent="0.25">
      <c r="A321" s="54" t="s">
        <v>671</v>
      </c>
      <c r="B321" s="57" t="s">
        <v>672</v>
      </c>
      <c r="C321" s="39">
        <v>6.6655881538797077E-2</v>
      </c>
      <c r="D321" s="50">
        <v>6.6694717043982082E-2</v>
      </c>
      <c r="E321" s="55">
        <v>0</v>
      </c>
      <c r="F321" s="56">
        <v>0</v>
      </c>
    </row>
    <row r="322" spans="1:6" x14ac:dyDescent="0.25">
      <c r="A322" s="54" t="s">
        <v>673</v>
      </c>
      <c r="B322" s="49" t="s">
        <v>674</v>
      </c>
      <c r="C322" s="39">
        <v>0.11230367064942784</v>
      </c>
      <c r="D322" s="50">
        <v>0.11229776460227392</v>
      </c>
      <c r="E322" s="55">
        <v>0</v>
      </c>
      <c r="F322" s="56">
        <v>0</v>
      </c>
    </row>
    <row r="323" spans="1:6" x14ac:dyDescent="0.25">
      <c r="A323" s="54" t="s">
        <v>675</v>
      </c>
      <c r="B323" s="49" t="s">
        <v>676</v>
      </c>
      <c r="C323" s="39">
        <v>7.8767411785385488E-2</v>
      </c>
      <c r="D323" s="50">
        <v>7.9150674594332587E-2</v>
      </c>
      <c r="E323" s="55">
        <v>0</v>
      </c>
      <c r="F323" s="56">
        <v>0</v>
      </c>
    </row>
    <row r="324" spans="1:6" x14ac:dyDescent="0.25">
      <c r="A324" s="54" t="s">
        <v>677</v>
      </c>
      <c r="B324" s="49" t="s">
        <v>678</v>
      </c>
      <c r="C324" s="39">
        <v>5.8220507854229636E-2</v>
      </c>
      <c r="D324" s="50">
        <v>5.814388552991194E-2</v>
      </c>
      <c r="E324" s="55">
        <v>0</v>
      </c>
      <c r="F324" s="56">
        <v>0</v>
      </c>
    </row>
    <row r="325" spans="1:6" x14ac:dyDescent="0.25">
      <c r="A325" s="54" t="s">
        <v>679</v>
      </c>
      <c r="B325" s="57" t="s">
        <v>680</v>
      </c>
      <c r="C325" s="39">
        <v>6.1257087913334257E-2</v>
      </c>
      <c r="D325" s="50">
        <v>6.1246830519466014E-2</v>
      </c>
      <c r="E325" s="55">
        <v>0</v>
      </c>
      <c r="F325" s="56">
        <v>0</v>
      </c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5"/>
      <c r="B1" s="105"/>
      <c r="C1" s="105"/>
      <c r="D1" s="105"/>
    </row>
    <row r="2" spans="1:4" ht="50.1" customHeight="1" thickBot="1" x14ac:dyDescent="0.3">
      <c r="A2" s="96" t="str">
        <f>"MARGIN INTERVALS EFFECTIVE ON "&amp;'OPTIONS - MARGIN INTERVALS'!A1</f>
        <v>MARGIN INTERVALS EFFECTIVE ON NOVEMBER 11, 2022</v>
      </c>
      <c r="B2" s="97"/>
      <c r="C2" s="97"/>
      <c r="D2" s="97"/>
    </row>
    <row r="3" spans="1:4" ht="15" customHeight="1" x14ac:dyDescent="0.25">
      <c r="A3" s="106" t="s">
        <v>17</v>
      </c>
      <c r="B3" s="106" t="s">
        <v>12</v>
      </c>
      <c r="C3" s="106" t="s">
        <v>13</v>
      </c>
      <c r="D3" s="106" t="s">
        <v>14</v>
      </c>
    </row>
    <row r="4" spans="1:4" ht="15.75" thickBot="1" x14ac:dyDescent="0.3">
      <c r="A4" s="107"/>
      <c r="B4" s="107"/>
      <c r="C4" s="107"/>
      <c r="D4" s="107"/>
    </row>
    <row r="5" spans="1:4" x14ac:dyDescent="0.25">
      <c r="A5" s="48" t="s">
        <v>681</v>
      </c>
      <c r="B5" s="49" t="s">
        <v>682</v>
      </c>
      <c r="C5" s="39">
        <v>3.6933732717528978E-3</v>
      </c>
      <c r="D5" s="50">
        <v>3.6747820607157169E-3</v>
      </c>
    </row>
    <row r="6" spans="1:4" x14ac:dyDescent="0.25">
      <c r="A6" s="48" t="s">
        <v>683</v>
      </c>
      <c r="B6" s="49" t="s">
        <v>682</v>
      </c>
      <c r="C6" s="39">
        <v>4.5931197666449443E-3</v>
      </c>
      <c r="D6" s="50">
        <v>4.570294312246659E-3</v>
      </c>
    </row>
    <row r="7" spans="1:4" x14ac:dyDescent="0.25">
      <c r="A7" s="48" t="s">
        <v>684</v>
      </c>
      <c r="B7" s="49" t="s">
        <v>682</v>
      </c>
      <c r="C7" s="39">
        <v>4.8973007325657063E-3</v>
      </c>
      <c r="D7" s="50">
        <v>4.8808842193568567E-3</v>
      </c>
    </row>
    <row r="8" spans="1:4" x14ac:dyDescent="0.25">
      <c r="A8" s="48" t="s">
        <v>685</v>
      </c>
      <c r="B8" s="49" t="s">
        <v>682</v>
      </c>
      <c r="C8" s="39">
        <v>4.7568460430724921E-3</v>
      </c>
      <c r="D8" s="50">
        <v>4.7416330780114188E-3</v>
      </c>
    </row>
    <row r="9" spans="1:4" x14ac:dyDescent="0.25">
      <c r="A9" s="48" t="s">
        <v>686</v>
      </c>
      <c r="B9" s="49" t="s">
        <v>687</v>
      </c>
      <c r="C9" s="39">
        <v>2.6374949694229169E-2</v>
      </c>
      <c r="D9" s="50">
        <v>2.6306284262895122E-2</v>
      </c>
    </row>
    <row r="10" spans="1:4" x14ac:dyDescent="0.25">
      <c r="A10" s="48" t="s">
        <v>688</v>
      </c>
      <c r="B10" s="49" t="s">
        <v>689</v>
      </c>
      <c r="C10" s="39">
        <v>1.6967811435859455E-2</v>
      </c>
      <c r="D10" s="50">
        <v>1.693190937934087E-2</v>
      </c>
    </row>
    <row r="11" spans="1:4" x14ac:dyDescent="0.25">
      <c r="A11" s="48" t="s">
        <v>690</v>
      </c>
      <c r="B11" s="49" t="s">
        <v>691</v>
      </c>
      <c r="C11" s="39">
        <v>7.1555478786345921E-3</v>
      </c>
      <c r="D11" s="50">
        <v>7.1398112018217453E-3</v>
      </c>
    </row>
    <row r="12" spans="1:4" x14ac:dyDescent="0.25">
      <c r="A12" s="48" t="s">
        <v>692</v>
      </c>
      <c r="B12" s="49" t="s">
        <v>693</v>
      </c>
      <c r="C12" s="39">
        <v>2.5876868005226877E-3</v>
      </c>
      <c r="D12" s="50">
        <v>2.574715857686699E-3</v>
      </c>
    </row>
    <row r="13" spans="1:4" x14ac:dyDescent="0.25">
      <c r="A13" s="48" t="s">
        <v>694</v>
      </c>
      <c r="B13" s="49" t="s">
        <v>693</v>
      </c>
      <c r="C13" s="39">
        <v>4.2404307614560361E-3</v>
      </c>
      <c r="D13" s="50">
        <v>4.2200010385435131E-3</v>
      </c>
    </row>
    <row r="14" spans="1:4" x14ac:dyDescent="0.25">
      <c r="A14" s="63" t="s">
        <v>695</v>
      </c>
      <c r="B14" s="49" t="s">
        <v>693</v>
      </c>
      <c r="C14" s="39">
        <v>4.8628970517387475E-3</v>
      </c>
      <c r="D14" s="50">
        <v>4.8426174681113149E-3</v>
      </c>
    </row>
    <row r="15" spans="1:4" x14ac:dyDescent="0.25">
      <c r="A15" s="48" t="s">
        <v>696</v>
      </c>
      <c r="B15" s="49" t="s">
        <v>693</v>
      </c>
      <c r="C15" s="39">
        <v>4.83192607828699E-3</v>
      </c>
      <c r="D15" s="50">
        <v>4.8219142247555857E-3</v>
      </c>
    </row>
    <row r="16" spans="1:4" x14ac:dyDescent="0.25">
      <c r="A16" s="48" t="s">
        <v>697</v>
      </c>
      <c r="B16" s="49" t="s">
        <v>698</v>
      </c>
      <c r="C16" s="39">
        <v>5.6659456411118275E-2</v>
      </c>
      <c r="D16" s="50">
        <v>5.6472712454307142E-2</v>
      </c>
    </row>
    <row r="17" spans="1:4" x14ac:dyDescent="0.25">
      <c r="A17" s="63" t="s">
        <v>699</v>
      </c>
      <c r="B17" s="49" t="s">
        <v>700</v>
      </c>
      <c r="C17" s="39">
        <v>6.208533876252606E-2</v>
      </c>
      <c r="D17" s="50">
        <v>6.2310493238282263E-2</v>
      </c>
    </row>
    <row r="18" spans="1:4" x14ac:dyDescent="0.25">
      <c r="A18" s="63" t="s">
        <v>701</v>
      </c>
      <c r="B18" s="49" t="s">
        <v>702</v>
      </c>
      <c r="C18" s="39">
        <v>6.0806108019389099E-2</v>
      </c>
      <c r="D18" s="50">
        <v>6.0982936645128556E-2</v>
      </c>
    </row>
    <row r="19" spans="1:4" x14ac:dyDescent="0.25">
      <c r="A19" s="63" t="s">
        <v>703</v>
      </c>
      <c r="B19" s="49" t="s">
        <v>704</v>
      </c>
      <c r="C19" s="39">
        <v>1.9620949872151218E-2</v>
      </c>
      <c r="D19" s="50">
        <v>1.9622427660001239E-2</v>
      </c>
    </row>
    <row r="20" spans="1:4" x14ac:dyDescent="0.25">
      <c r="A20" s="63" t="s">
        <v>705</v>
      </c>
      <c r="B20" s="49" t="s">
        <v>704</v>
      </c>
      <c r="C20" s="39">
        <v>3.4917417128731185E-2</v>
      </c>
      <c r="D20" s="50">
        <v>3.4912476430793316E-2</v>
      </c>
    </row>
    <row r="21" spans="1:4" x14ac:dyDescent="0.25">
      <c r="A21" s="63" t="s">
        <v>706</v>
      </c>
      <c r="B21" s="53" t="s">
        <v>704</v>
      </c>
      <c r="C21" s="39">
        <v>4.5500618710689812E-2</v>
      </c>
      <c r="D21" s="50">
        <v>4.5484235600605889E-2</v>
      </c>
    </row>
    <row r="22" spans="1:4" x14ac:dyDescent="0.25">
      <c r="A22" s="63" t="s">
        <v>707</v>
      </c>
      <c r="B22" s="53" t="s">
        <v>708</v>
      </c>
      <c r="C22" s="39">
        <v>6.0256052650516999E-2</v>
      </c>
      <c r="D22" s="50">
        <v>6.0315507109734677E-2</v>
      </c>
    </row>
    <row r="23" spans="1:4" x14ac:dyDescent="0.25">
      <c r="A23" s="63" t="s">
        <v>709</v>
      </c>
      <c r="B23" s="53" t="s">
        <v>710</v>
      </c>
      <c r="C23" s="39">
        <v>0.13240749895733894</v>
      </c>
      <c r="D23" s="50">
        <v>0.13205639698380334</v>
      </c>
    </row>
    <row r="24" spans="1:4" x14ac:dyDescent="0.25">
      <c r="A24" s="63" t="s">
        <v>711</v>
      </c>
      <c r="B24" s="53" t="s">
        <v>712</v>
      </c>
      <c r="C24" s="39">
        <v>6.4953157562353814E-2</v>
      </c>
      <c r="D24" s="50">
        <v>6.5006612562241273E-2</v>
      </c>
    </row>
    <row r="25" spans="1:4" x14ac:dyDescent="0.25">
      <c r="A25" s="63" t="s">
        <v>713</v>
      </c>
      <c r="B25" s="53" t="s">
        <v>714</v>
      </c>
      <c r="C25" s="39">
        <v>9.5858212072001375E-2</v>
      </c>
      <c r="D25" s="50">
        <v>9.6268041291486056E-2</v>
      </c>
    </row>
    <row r="26" spans="1:4" x14ac:dyDescent="0.25">
      <c r="A26" s="63" t="s">
        <v>715</v>
      </c>
      <c r="B26" s="53" t="s">
        <v>716</v>
      </c>
      <c r="C26" s="39">
        <v>6.2004237608845422E-2</v>
      </c>
      <c r="D26" s="50">
        <v>6.2157605784003533E-2</v>
      </c>
    </row>
    <row r="27" spans="1:4" x14ac:dyDescent="0.25">
      <c r="A27" s="63" t="s">
        <v>717</v>
      </c>
      <c r="B27" s="53" t="s">
        <v>718</v>
      </c>
      <c r="C27" s="39">
        <v>6.4594180900008236E-2</v>
      </c>
      <c r="D27" s="50">
        <v>6.4652325115229725E-2</v>
      </c>
    </row>
    <row r="28" spans="1:4" x14ac:dyDescent="0.25">
      <c r="A28" s="63" t="s">
        <v>719</v>
      </c>
      <c r="B28" s="53" t="s">
        <v>720</v>
      </c>
      <c r="C28" s="39">
        <v>9.2497067778297609E-2</v>
      </c>
      <c r="D28" s="50">
        <v>9.2403193420475593E-2</v>
      </c>
    </row>
    <row r="29" spans="1:4" x14ac:dyDescent="0.25">
      <c r="A29" s="63" t="s">
        <v>721</v>
      </c>
      <c r="B29" s="53" t="s">
        <v>722</v>
      </c>
      <c r="C29" s="39">
        <v>6.6514054897263988E-2</v>
      </c>
      <c r="D29" s="50">
        <v>6.6435010909403541E-2</v>
      </c>
    </row>
    <row r="30" spans="1:4" x14ac:dyDescent="0.25">
      <c r="A30" s="63" t="s">
        <v>723</v>
      </c>
      <c r="B30" s="53" t="s">
        <v>724</v>
      </c>
      <c r="C30" s="39">
        <v>6.2004237608845422E-2</v>
      </c>
      <c r="D30" s="50">
        <v>6.2157605784003533E-2</v>
      </c>
    </row>
    <row r="31" spans="1:4" x14ac:dyDescent="0.25">
      <c r="A31" s="63" t="s">
        <v>725</v>
      </c>
      <c r="B31" s="53" t="s">
        <v>726</v>
      </c>
      <c r="C31" s="39">
        <v>7.2771353286269477E-2</v>
      </c>
      <c r="D31" s="50">
        <v>7.2658396764835709E-2</v>
      </c>
    </row>
    <row r="32" spans="1:4" x14ac:dyDescent="0.25">
      <c r="A32" s="63" t="s">
        <v>727</v>
      </c>
      <c r="B32" s="53" t="s">
        <v>728</v>
      </c>
      <c r="C32" s="39">
        <v>5.5552119309749293E-2</v>
      </c>
      <c r="D32" s="50">
        <v>5.5343664779150904E-2</v>
      </c>
    </row>
    <row r="33" spans="1:4" x14ac:dyDescent="0.25">
      <c r="A33" s="63" t="s">
        <v>729</v>
      </c>
      <c r="B33" s="53" t="s">
        <v>730</v>
      </c>
      <c r="C33" s="39">
        <v>5.2513622268928264E-2</v>
      </c>
      <c r="D33" s="50">
        <v>5.2347980384351372E-2</v>
      </c>
    </row>
    <row r="34" spans="1:4" x14ac:dyDescent="0.25">
      <c r="A34" s="63" t="s">
        <v>731</v>
      </c>
      <c r="B34" s="53" t="s">
        <v>732</v>
      </c>
      <c r="C34" s="39">
        <v>5.3554657914543738E-2</v>
      </c>
      <c r="D34" s="50">
        <v>5.3469081305440355E-2</v>
      </c>
    </row>
    <row r="35" spans="1:4" x14ac:dyDescent="0.25">
      <c r="A35" s="63" t="s">
        <v>733</v>
      </c>
      <c r="B35" s="53" t="s">
        <v>734</v>
      </c>
      <c r="C35" s="39">
        <v>7.1351482904444957E-2</v>
      </c>
      <c r="D35" s="50">
        <v>7.2274979723627925E-2</v>
      </c>
    </row>
    <row r="36" spans="1:4" x14ac:dyDescent="0.25">
      <c r="A36" s="63" t="s">
        <v>735</v>
      </c>
      <c r="B36" s="53" t="s">
        <v>736</v>
      </c>
      <c r="C36" s="39">
        <v>0.12338419563854874</v>
      </c>
      <c r="D36" s="50">
        <v>0.12417279573649467</v>
      </c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topLeftCell="A55" zoomScale="80" zoomScaleNormal="80" zoomScaleSheetLayoutView="80" workbookViewId="0">
      <selection activeCell="C5" sqref="C5:C100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08"/>
      <c r="B1" s="109"/>
      <c r="C1" s="109"/>
      <c r="D1" s="109"/>
    </row>
    <row r="2" spans="1:4" ht="50.1" customHeight="1" thickBot="1" x14ac:dyDescent="0.3">
      <c r="A2" s="96" t="str">
        <f>"MARGIN INTERVALS EFFECTIVE ON "&amp;'OPTIONS - MARGIN INTERVALS'!A1</f>
        <v>MARGIN INTERVALS EFFECTIVE ON NOVEMBER 11, 2022</v>
      </c>
      <c r="B2" s="97"/>
      <c r="C2" s="97"/>
      <c r="D2" s="97"/>
    </row>
    <row r="3" spans="1:4" ht="15" customHeight="1" x14ac:dyDescent="0.25">
      <c r="A3" s="110" t="s">
        <v>17</v>
      </c>
      <c r="B3" s="112" t="s">
        <v>12</v>
      </c>
      <c r="C3" s="114" t="s">
        <v>13</v>
      </c>
      <c r="D3" s="116" t="s">
        <v>14</v>
      </c>
    </row>
    <row r="4" spans="1:4" ht="15.75" thickBot="1" x14ac:dyDescent="0.3">
      <c r="A4" s="111"/>
      <c r="B4" s="113"/>
      <c r="C4" s="115"/>
      <c r="D4" s="117"/>
    </row>
    <row r="5" spans="1:4" x14ac:dyDescent="0.25">
      <c r="A5" s="37" t="s">
        <v>737</v>
      </c>
      <c r="B5" s="38" t="s">
        <v>69</v>
      </c>
      <c r="C5" s="64">
        <v>0.13694683775938232</v>
      </c>
      <c r="D5" s="40">
        <v>0.13654455427263346</v>
      </c>
    </row>
    <row r="6" spans="1:4" x14ac:dyDescent="0.25">
      <c r="A6" s="48" t="s">
        <v>738</v>
      </c>
      <c r="B6" s="49" t="s">
        <v>53</v>
      </c>
      <c r="C6" s="39">
        <v>0.15803985540472543</v>
      </c>
      <c r="D6" s="45">
        <v>0.15800048550216961</v>
      </c>
    </row>
    <row r="7" spans="1:4" x14ac:dyDescent="0.25">
      <c r="A7" s="48" t="s">
        <v>739</v>
      </c>
      <c r="B7" s="49" t="s">
        <v>63</v>
      </c>
      <c r="C7" s="39">
        <v>8.2525316188106004E-2</v>
      </c>
      <c r="D7" s="50">
        <v>8.2941359278752916E-2</v>
      </c>
    </row>
    <row r="8" spans="1:4" x14ac:dyDescent="0.25">
      <c r="A8" s="48" t="s">
        <v>740</v>
      </c>
      <c r="B8" s="49" t="s">
        <v>71</v>
      </c>
      <c r="C8" s="39">
        <v>0.13440330751126822</v>
      </c>
      <c r="D8" s="50">
        <v>0.13594855396098232</v>
      </c>
    </row>
    <row r="9" spans="1:4" x14ac:dyDescent="0.25">
      <c r="A9" s="48" t="s">
        <v>741</v>
      </c>
      <c r="B9" s="49" t="s">
        <v>41</v>
      </c>
      <c r="C9" s="39">
        <v>0.13762733663349871</v>
      </c>
      <c r="D9" s="45">
        <v>0.13732097314343014</v>
      </c>
    </row>
    <row r="10" spans="1:4" x14ac:dyDescent="0.25">
      <c r="A10" s="48" t="s">
        <v>742</v>
      </c>
      <c r="B10" s="49" t="s">
        <v>93</v>
      </c>
      <c r="C10" s="39">
        <v>6.8390834715612164E-2</v>
      </c>
      <c r="D10" s="50">
        <v>6.8212729284817086E-2</v>
      </c>
    </row>
    <row r="11" spans="1:4" x14ac:dyDescent="0.25">
      <c r="A11" s="48" t="s">
        <v>743</v>
      </c>
      <c r="B11" s="49" t="s">
        <v>115</v>
      </c>
      <c r="C11" s="39">
        <v>7.8106027809317469E-2</v>
      </c>
      <c r="D11" s="45">
        <v>7.8155218508995483E-2</v>
      </c>
    </row>
    <row r="12" spans="1:4" x14ac:dyDescent="0.25">
      <c r="A12" s="48" t="s">
        <v>744</v>
      </c>
      <c r="B12" s="49" t="s">
        <v>163</v>
      </c>
      <c r="C12" s="39">
        <v>8.0227195140992053E-2</v>
      </c>
      <c r="D12" s="50">
        <v>8.0182246045496841E-2</v>
      </c>
    </row>
    <row r="13" spans="1:4" x14ac:dyDescent="0.25">
      <c r="A13" s="48" t="s">
        <v>745</v>
      </c>
      <c r="B13" s="49" t="s">
        <v>171</v>
      </c>
      <c r="C13" s="39">
        <v>0.15956820489629545</v>
      </c>
      <c r="D13" s="45">
        <v>0.16135999027976172</v>
      </c>
    </row>
    <row r="14" spans="1:4" x14ac:dyDescent="0.25">
      <c r="A14" s="48" t="s">
        <v>746</v>
      </c>
      <c r="B14" s="49" t="s">
        <v>509</v>
      </c>
      <c r="C14" s="39">
        <v>0.10903992666975827</v>
      </c>
      <c r="D14" s="50">
        <v>0.10870961407173445</v>
      </c>
    </row>
    <row r="15" spans="1:4" x14ac:dyDescent="0.25">
      <c r="A15" s="48" t="s">
        <v>747</v>
      </c>
      <c r="B15" s="49" t="s">
        <v>167</v>
      </c>
      <c r="C15" s="39">
        <v>6.5943763797527394E-2</v>
      </c>
      <c r="D15" s="45">
        <v>6.590356168026569E-2</v>
      </c>
    </row>
    <row r="16" spans="1:4" x14ac:dyDescent="0.25">
      <c r="A16" s="48" t="s">
        <v>748</v>
      </c>
      <c r="B16" s="49" t="s">
        <v>165</v>
      </c>
      <c r="C16" s="39">
        <v>0.13551781669909976</v>
      </c>
      <c r="D16" s="50">
        <v>0.13551032879600314</v>
      </c>
    </row>
    <row r="17" spans="1:4" x14ac:dyDescent="0.25">
      <c r="A17" s="48" t="s">
        <v>749</v>
      </c>
      <c r="B17" s="49" t="s">
        <v>183</v>
      </c>
      <c r="C17" s="39">
        <v>7.6651656536162557E-2</v>
      </c>
      <c r="D17" s="45">
        <v>7.6697098132206057E-2</v>
      </c>
    </row>
    <row r="18" spans="1:4" x14ac:dyDescent="0.25">
      <c r="A18" s="48" t="s">
        <v>750</v>
      </c>
      <c r="B18" s="49" t="s">
        <v>155</v>
      </c>
      <c r="C18" s="39">
        <v>0.10967752464957109</v>
      </c>
      <c r="D18" s="50">
        <v>0.1098986719419924</v>
      </c>
    </row>
    <row r="19" spans="1:4" x14ac:dyDescent="0.25">
      <c r="A19" s="48" t="s">
        <v>751</v>
      </c>
      <c r="B19" s="49" t="s">
        <v>207</v>
      </c>
      <c r="C19" s="39">
        <v>6.6666659924245308E-2</v>
      </c>
      <c r="D19" s="45">
        <v>6.6460635755063571E-2</v>
      </c>
    </row>
    <row r="20" spans="1:4" x14ac:dyDescent="0.25">
      <c r="A20" s="48" t="s">
        <v>752</v>
      </c>
      <c r="B20" s="49" t="s">
        <v>237</v>
      </c>
      <c r="C20" s="39">
        <v>6.2074125658181711E-2</v>
      </c>
      <c r="D20" s="50">
        <v>6.21341432377698E-2</v>
      </c>
    </row>
    <row r="21" spans="1:4" x14ac:dyDescent="0.25">
      <c r="A21" s="48" t="s">
        <v>753</v>
      </c>
      <c r="B21" s="49" t="s">
        <v>631</v>
      </c>
      <c r="C21" s="39">
        <v>0.12189689507717152</v>
      </c>
      <c r="D21" s="45">
        <v>0.1226119018915055</v>
      </c>
    </row>
    <row r="22" spans="1:4" x14ac:dyDescent="0.25">
      <c r="A22" s="48" t="s">
        <v>754</v>
      </c>
      <c r="B22" s="49" t="s">
        <v>235</v>
      </c>
      <c r="C22" s="39">
        <v>6.5002841182329907E-2</v>
      </c>
      <c r="D22" s="50">
        <v>6.5009154811468114E-2</v>
      </c>
    </row>
    <row r="23" spans="1:4" x14ac:dyDescent="0.25">
      <c r="A23" s="48" t="s">
        <v>755</v>
      </c>
      <c r="B23" s="49" t="s">
        <v>247</v>
      </c>
      <c r="C23" s="39">
        <v>0.26867659968932356</v>
      </c>
      <c r="D23" s="45">
        <v>0.30824733898660422</v>
      </c>
    </row>
    <row r="24" spans="1:4" x14ac:dyDescent="0.25">
      <c r="A24" s="48" t="s">
        <v>756</v>
      </c>
      <c r="B24" s="49" t="s">
        <v>249</v>
      </c>
      <c r="C24" s="39">
        <v>0.26867659968932356</v>
      </c>
      <c r="D24" s="50">
        <v>0.3092704282022527</v>
      </c>
    </row>
    <row r="25" spans="1:4" x14ac:dyDescent="0.25">
      <c r="A25" s="48" t="s">
        <v>757</v>
      </c>
      <c r="B25" s="49" t="s">
        <v>217</v>
      </c>
      <c r="C25" s="39">
        <v>0.26867659968932356</v>
      </c>
      <c r="D25" s="45">
        <v>0.23130143826873004</v>
      </c>
    </row>
    <row r="26" spans="1:4" x14ac:dyDescent="0.25">
      <c r="A26" s="48" t="s">
        <v>758</v>
      </c>
      <c r="B26" s="49" t="s">
        <v>363</v>
      </c>
      <c r="C26" s="39">
        <v>0.13146461887856742</v>
      </c>
      <c r="D26" s="50">
        <v>0.13137763735204883</v>
      </c>
    </row>
    <row r="27" spans="1:4" x14ac:dyDescent="0.25">
      <c r="A27" s="48" t="s">
        <v>759</v>
      </c>
      <c r="B27" s="49" t="s">
        <v>271</v>
      </c>
      <c r="C27" s="39">
        <v>6.1118629147329129E-2</v>
      </c>
      <c r="D27" s="45">
        <v>6.0938600470707288E-2</v>
      </c>
    </row>
    <row r="28" spans="1:4" x14ac:dyDescent="0.25">
      <c r="A28" s="48" t="s">
        <v>760</v>
      </c>
      <c r="B28" s="49" t="s">
        <v>263</v>
      </c>
      <c r="C28" s="39">
        <v>0.10931304658030389</v>
      </c>
      <c r="D28" s="50">
        <v>0.10904254397301112</v>
      </c>
    </row>
    <row r="29" spans="1:4" x14ac:dyDescent="0.25">
      <c r="A29" s="48" t="s">
        <v>761</v>
      </c>
      <c r="B29" s="49" t="s">
        <v>281</v>
      </c>
      <c r="C29" s="39">
        <v>6.7109077323252483E-2</v>
      </c>
      <c r="D29" s="45">
        <v>6.6867977025239986E-2</v>
      </c>
    </row>
    <row r="30" spans="1:4" x14ac:dyDescent="0.25">
      <c r="A30" s="48" t="s">
        <v>762</v>
      </c>
      <c r="B30" s="49" t="s">
        <v>333</v>
      </c>
      <c r="C30" s="39">
        <v>8.3883993458343215E-2</v>
      </c>
      <c r="D30" s="50">
        <v>8.4083865348335854E-2</v>
      </c>
    </row>
    <row r="31" spans="1:4" x14ac:dyDescent="0.25">
      <c r="A31" s="48" t="s">
        <v>763</v>
      </c>
      <c r="B31" s="49" t="s">
        <v>283</v>
      </c>
      <c r="C31" s="39">
        <v>0.1420953567256783</v>
      </c>
      <c r="D31" s="45">
        <v>0.1424506729540039</v>
      </c>
    </row>
    <row r="32" spans="1:4" x14ac:dyDescent="0.25">
      <c r="A32" s="48" t="s">
        <v>764</v>
      </c>
      <c r="B32" s="49" t="s">
        <v>293</v>
      </c>
      <c r="C32" s="39">
        <v>5.578075065566715E-2</v>
      </c>
      <c r="D32" s="50">
        <v>5.5577102113496403E-2</v>
      </c>
    </row>
    <row r="33" spans="1:4" x14ac:dyDescent="0.25">
      <c r="A33" s="48" t="s">
        <v>765</v>
      </c>
      <c r="B33" s="49" t="s">
        <v>251</v>
      </c>
      <c r="C33" s="39">
        <v>0.26867659968932356</v>
      </c>
      <c r="D33" s="45">
        <v>0.30831954354532332</v>
      </c>
    </row>
    <row r="34" spans="1:4" x14ac:dyDescent="0.25">
      <c r="A34" s="48" t="s">
        <v>766</v>
      </c>
      <c r="B34" s="49" t="s">
        <v>327</v>
      </c>
      <c r="C34" s="39">
        <v>9.5719892389691474E-2</v>
      </c>
      <c r="D34" s="50">
        <v>0.10051086105853901</v>
      </c>
    </row>
    <row r="35" spans="1:4" x14ac:dyDescent="0.25">
      <c r="A35" s="48" t="s">
        <v>767</v>
      </c>
      <c r="B35" s="49" t="s">
        <v>637</v>
      </c>
      <c r="C35" s="39">
        <v>5.9753068086852899E-2</v>
      </c>
      <c r="D35" s="45">
        <v>5.9977966431498192E-2</v>
      </c>
    </row>
    <row r="36" spans="1:4" x14ac:dyDescent="0.25">
      <c r="A36" s="48" t="s">
        <v>768</v>
      </c>
      <c r="B36" s="49" t="s">
        <v>329</v>
      </c>
      <c r="C36" s="39">
        <v>6.7852743259848691E-2</v>
      </c>
      <c r="D36" s="50">
        <v>7.129747874922876E-2</v>
      </c>
    </row>
    <row r="37" spans="1:4" x14ac:dyDescent="0.25">
      <c r="A37" s="48" t="s">
        <v>769</v>
      </c>
      <c r="B37" s="49" t="s">
        <v>471</v>
      </c>
      <c r="C37" s="39">
        <v>7.1555741199219924E-2</v>
      </c>
      <c r="D37" s="45">
        <v>7.1543727244328878E-2</v>
      </c>
    </row>
    <row r="38" spans="1:4" x14ac:dyDescent="0.25">
      <c r="A38" s="48" t="s">
        <v>770</v>
      </c>
      <c r="B38" s="49" t="s">
        <v>641</v>
      </c>
      <c r="C38" s="39">
        <v>5.7256852190935917E-2</v>
      </c>
      <c r="D38" s="50">
        <v>5.7426114944248693E-2</v>
      </c>
    </row>
    <row r="39" spans="1:4" x14ac:dyDescent="0.25">
      <c r="A39" s="48" t="s">
        <v>771</v>
      </c>
      <c r="B39" s="49" t="s">
        <v>347</v>
      </c>
      <c r="C39" s="39">
        <v>7.6374577532479948E-2</v>
      </c>
      <c r="D39" s="45">
        <v>7.8264261182410172E-2</v>
      </c>
    </row>
    <row r="40" spans="1:4" x14ac:dyDescent="0.25">
      <c r="A40" s="48" t="s">
        <v>772</v>
      </c>
      <c r="B40" s="49" t="s">
        <v>505</v>
      </c>
      <c r="C40" s="39">
        <v>7.7844933885553302E-2</v>
      </c>
      <c r="D40" s="50">
        <v>7.8036749512157361E-2</v>
      </c>
    </row>
    <row r="41" spans="1:4" x14ac:dyDescent="0.25">
      <c r="A41" s="48" t="s">
        <v>773</v>
      </c>
      <c r="B41" s="49" t="s">
        <v>355</v>
      </c>
      <c r="C41" s="39">
        <v>6.7579779163496626E-2</v>
      </c>
      <c r="D41" s="45">
        <v>6.7402914436408043E-2</v>
      </c>
    </row>
    <row r="42" spans="1:4" x14ac:dyDescent="0.25">
      <c r="A42" s="48" t="s">
        <v>774</v>
      </c>
      <c r="B42" s="49" t="s">
        <v>371</v>
      </c>
      <c r="C42" s="39">
        <v>0.17972277465892661</v>
      </c>
      <c r="D42" s="50">
        <v>0.18060090385125535</v>
      </c>
    </row>
    <row r="43" spans="1:4" x14ac:dyDescent="0.25">
      <c r="A43" s="48" t="s">
        <v>775</v>
      </c>
      <c r="B43" s="49" t="s">
        <v>233</v>
      </c>
      <c r="C43" s="39">
        <v>6.5908729100106922E-2</v>
      </c>
      <c r="D43" s="45">
        <v>6.5768916455256093E-2</v>
      </c>
    </row>
    <row r="44" spans="1:4" x14ac:dyDescent="0.25">
      <c r="A44" s="48" t="s">
        <v>776</v>
      </c>
      <c r="B44" s="49" t="s">
        <v>383</v>
      </c>
      <c r="C44" s="39">
        <v>9.5290459546379297E-2</v>
      </c>
      <c r="D44" s="50">
        <v>9.5230254721485511E-2</v>
      </c>
    </row>
    <row r="45" spans="1:4" x14ac:dyDescent="0.25">
      <c r="A45" s="48" t="s">
        <v>777</v>
      </c>
      <c r="B45" s="49" t="s">
        <v>387</v>
      </c>
      <c r="C45" s="39">
        <v>0.11376644322609042</v>
      </c>
      <c r="D45" s="45">
        <v>0.11340619688387568</v>
      </c>
    </row>
    <row r="46" spans="1:4" x14ac:dyDescent="0.25">
      <c r="A46" s="48" t="s">
        <v>778</v>
      </c>
      <c r="B46" s="49" t="s">
        <v>337</v>
      </c>
      <c r="C46" s="39">
        <v>0.11949906173686151</v>
      </c>
      <c r="D46" s="50">
        <v>0.1193850109376659</v>
      </c>
    </row>
    <row r="47" spans="1:4" x14ac:dyDescent="0.25">
      <c r="A47" s="48" t="s">
        <v>779</v>
      </c>
      <c r="B47" s="49" t="s">
        <v>391</v>
      </c>
      <c r="C47" s="39">
        <v>6.108483233260939E-2</v>
      </c>
      <c r="D47" s="45">
        <v>6.0898891108947584E-2</v>
      </c>
    </row>
    <row r="48" spans="1:4" x14ac:dyDescent="0.25">
      <c r="A48" s="48" t="s">
        <v>780</v>
      </c>
      <c r="B48" s="49" t="s">
        <v>395</v>
      </c>
      <c r="C48" s="39">
        <v>0.14651450195581847</v>
      </c>
      <c r="D48" s="50">
        <v>0.14796072176098871</v>
      </c>
    </row>
    <row r="49" spans="1:4" x14ac:dyDescent="0.25">
      <c r="A49" s="48" t="s">
        <v>781</v>
      </c>
      <c r="B49" s="49" t="s">
        <v>397</v>
      </c>
      <c r="C49" s="39">
        <v>8.4122636673379658E-2</v>
      </c>
      <c r="D49" s="45">
        <v>8.3901921643527416E-2</v>
      </c>
    </row>
    <row r="50" spans="1:4" x14ac:dyDescent="0.25">
      <c r="A50" s="48" t="s">
        <v>782</v>
      </c>
      <c r="B50" s="49" t="s">
        <v>273</v>
      </c>
      <c r="C50" s="39">
        <v>0.10739379708171473</v>
      </c>
      <c r="D50" s="50">
        <v>0.10697494330947389</v>
      </c>
    </row>
    <row r="51" spans="1:4" x14ac:dyDescent="0.25">
      <c r="A51" s="48" t="s">
        <v>783</v>
      </c>
      <c r="B51" s="49" t="s">
        <v>175</v>
      </c>
      <c r="C51" s="39">
        <v>0.1918625881913367</v>
      </c>
      <c r="D51" s="45">
        <v>0.1918677087441531</v>
      </c>
    </row>
    <row r="52" spans="1:4" x14ac:dyDescent="0.25">
      <c r="A52" s="48" t="s">
        <v>784</v>
      </c>
      <c r="B52" s="49" t="s">
        <v>117</v>
      </c>
      <c r="C52" s="39">
        <v>7.1064668756814678E-2</v>
      </c>
      <c r="D52" s="50">
        <v>7.0938786525007291E-2</v>
      </c>
    </row>
    <row r="53" spans="1:4" x14ac:dyDescent="0.25">
      <c r="A53" s="48" t="s">
        <v>785</v>
      </c>
      <c r="B53" s="49" t="s">
        <v>411</v>
      </c>
      <c r="C53" s="39">
        <v>0.15129986702504888</v>
      </c>
      <c r="D53" s="45">
        <v>0.15151553089880326</v>
      </c>
    </row>
    <row r="54" spans="1:4" x14ac:dyDescent="0.25">
      <c r="A54" s="48" t="s">
        <v>786</v>
      </c>
      <c r="B54" s="49" t="s">
        <v>139</v>
      </c>
      <c r="C54" s="39">
        <v>0.15766665488487619</v>
      </c>
      <c r="D54" s="50">
        <v>0.15765452513549416</v>
      </c>
    </row>
    <row r="55" spans="1:4" x14ac:dyDescent="0.25">
      <c r="A55" s="48" t="s">
        <v>787</v>
      </c>
      <c r="B55" s="49" t="s">
        <v>433</v>
      </c>
      <c r="C55" s="39">
        <v>9.8834333105076028E-2</v>
      </c>
      <c r="D55" s="45">
        <v>9.8738862370911173E-2</v>
      </c>
    </row>
    <row r="56" spans="1:4" x14ac:dyDescent="0.25">
      <c r="A56" s="48" t="s">
        <v>788</v>
      </c>
      <c r="B56" s="49" t="s">
        <v>561</v>
      </c>
      <c r="C56" s="39">
        <v>0.1393967230618986</v>
      </c>
      <c r="D56" s="50">
        <v>0.14162142043582004</v>
      </c>
    </row>
    <row r="57" spans="1:4" x14ac:dyDescent="0.25">
      <c r="A57" s="48" t="s">
        <v>789</v>
      </c>
      <c r="B57" s="49" t="s">
        <v>615</v>
      </c>
      <c r="C57" s="39">
        <v>0.14781728350377932</v>
      </c>
      <c r="D57" s="45">
        <v>0.14745044343921321</v>
      </c>
    </row>
    <row r="58" spans="1:4" x14ac:dyDescent="0.25">
      <c r="A58" s="48" t="s">
        <v>790</v>
      </c>
      <c r="B58" s="49" t="s">
        <v>453</v>
      </c>
      <c r="C58" s="39">
        <v>8.7508796300358987E-2</v>
      </c>
      <c r="D58" s="50">
        <v>8.7911495224959724E-2</v>
      </c>
    </row>
    <row r="59" spans="1:4" x14ac:dyDescent="0.25">
      <c r="A59" s="48" t="s">
        <v>791</v>
      </c>
      <c r="B59" s="49" t="s">
        <v>451</v>
      </c>
      <c r="C59" s="39">
        <v>8.0071970270681136E-2</v>
      </c>
      <c r="D59" s="45">
        <v>7.987520744054788E-2</v>
      </c>
    </row>
    <row r="60" spans="1:4" x14ac:dyDescent="0.25">
      <c r="A60" s="48" t="s">
        <v>792</v>
      </c>
      <c r="B60" s="49" t="s">
        <v>359</v>
      </c>
      <c r="C60" s="39">
        <v>9.0913723934220717E-2</v>
      </c>
      <c r="D60" s="50">
        <v>9.0684727555388381E-2</v>
      </c>
    </row>
    <row r="61" spans="1:4" x14ac:dyDescent="0.25">
      <c r="A61" s="48" t="s">
        <v>793</v>
      </c>
      <c r="B61" s="49" t="s">
        <v>67</v>
      </c>
      <c r="C61" s="39">
        <v>0.10019853075850693</v>
      </c>
      <c r="D61" s="45">
        <v>0.10002176644328964</v>
      </c>
    </row>
    <row r="62" spans="1:4" x14ac:dyDescent="0.25">
      <c r="A62" s="48" t="s">
        <v>794</v>
      </c>
      <c r="B62" s="49" t="s">
        <v>467</v>
      </c>
      <c r="C62" s="39">
        <v>7.179632379915285E-2</v>
      </c>
      <c r="D62" s="50">
        <v>7.17883403493704E-2</v>
      </c>
    </row>
    <row r="63" spans="1:4" x14ac:dyDescent="0.25">
      <c r="A63" s="48" t="s">
        <v>795</v>
      </c>
      <c r="B63" s="49" t="s">
        <v>121</v>
      </c>
      <c r="C63" s="39">
        <v>0.26867659968932356</v>
      </c>
      <c r="D63" s="45">
        <v>0.23008971490814045</v>
      </c>
    </row>
    <row r="64" spans="1:4" x14ac:dyDescent="0.25">
      <c r="A64" s="48" t="s">
        <v>796</v>
      </c>
      <c r="B64" s="49" t="s">
        <v>569</v>
      </c>
      <c r="C64" s="39">
        <v>6.9387758763686067E-2</v>
      </c>
      <c r="D64" s="45">
        <v>6.9862034110399596E-2</v>
      </c>
    </row>
    <row r="65" spans="1:4" x14ac:dyDescent="0.25">
      <c r="A65" s="48" t="s">
        <v>797</v>
      </c>
      <c r="B65" s="49" t="s">
        <v>105</v>
      </c>
      <c r="C65" s="39">
        <v>0.10315700100017719</v>
      </c>
      <c r="D65" s="45">
        <v>0.10296165551659051</v>
      </c>
    </row>
    <row r="66" spans="1:4" x14ac:dyDescent="0.25">
      <c r="A66" s="48" t="s">
        <v>798</v>
      </c>
      <c r="B66" s="49" t="s">
        <v>567</v>
      </c>
      <c r="C66" s="39">
        <v>7.6906776687906284E-2</v>
      </c>
      <c r="D66" s="45">
        <v>7.6718775758827448E-2</v>
      </c>
    </row>
    <row r="67" spans="1:4" x14ac:dyDescent="0.25">
      <c r="A67" s="48" t="s">
        <v>799</v>
      </c>
      <c r="B67" s="49" t="s">
        <v>475</v>
      </c>
      <c r="C67" s="39">
        <v>9.3849033388035352E-2</v>
      </c>
      <c r="D67" s="45">
        <v>9.3637918058788738E-2</v>
      </c>
    </row>
    <row r="68" spans="1:4" x14ac:dyDescent="0.25">
      <c r="A68" s="48" t="s">
        <v>800</v>
      </c>
      <c r="B68" s="49" t="s">
        <v>483</v>
      </c>
      <c r="C68" s="39">
        <v>7.3607756631355437E-2</v>
      </c>
      <c r="D68" s="45">
        <v>7.3469654434830167E-2</v>
      </c>
    </row>
    <row r="69" spans="1:4" x14ac:dyDescent="0.25">
      <c r="A69" s="48" t="s">
        <v>801</v>
      </c>
      <c r="B69" s="49" t="s">
        <v>485</v>
      </c>
      <c r="C69" s="39">
        <v>7.5102308611391125E-2</v>
      </c>
      <c r="D69" s="45">
        <v>7.4934204773473845E-2</v>
      </c>
    </row>
    <row r="70" spans="1:4" x14ac:dyDescent="0.25">
      <c r="A70" s="48" t="s">
        <v>802</v>
      </c>
      <c r="B70" s="49" t="s">
        <v>493</v>
      </c>
      <c r="C70" s="39">
        <v>0.24796262271446398</v>
      </c>
      <c r="D70" s="45">
        <v>0.24798550086349933</v>
      </c>
    </row>
    <row r="71" spans="1:4" x14ac:dyDescent="0.25">
      <c r="A71" s="48" t="s">
        <v>803</v>
      </c>
      <c r="B71" s="49" t="s">
        <v>503</v>
      </c>
      <c r="C71" s="39">
        <v>6.7912046018491073E-2</v>
      </c>
      <c r="D71" s="45">
        <v>6.7645252973682429E-2</v>
      </c>
    </row>
    <row r="72" spans="1:4" x14ac:dyDescent="0.25">
      <c r="A72" s="48" t="s">
        <v>804</v>
      </c>
      <c r="B72" s="49" t="s">
        <v>525</v>
      </c>
      <c r="C72" s="39">
        <v>0.13444737654109734</v>
      </c>
      <c r="D72" s="45">
        <v>0.13476628764758239</v>
      </c>
    </row>
    <row r="73" spans="1:4" x14ac:dyDescent="0.25">
      <c r="A73" s="48" t="s">
        <v>805</v>
      </c>
      <c r="B73" s="49" t="s">
        <v>79</v>
      </c>
      <c r="C73" s="39">
        <v>8.1148239859142865E-2</v>
      </c>
      <c r="D73" s="45">
        <v>8.1045596300499206E-2</v>
      </c>
    </row>
    <row r="74" spans="1:4" x14ac:dyDescent="0.25">
      <c r="A74" s="48" t="s">
        <v>806</v>
      </c>
      <c r="B74" s="49" t="s">
        <v>537</v>
      </c>
      <c r="C74" s="39">
        <v>5.885228285656742E-2</v>
      </c>
      <c r="D74" s="45">
        <v>5.8666063152953189E-2</v>
      </c>
    </row>
    <row r="75" spans="1:4" x14ac:dyDescent="0.25">
      <c r="A75" s="48" t="s">
        <v>807</v>
      </c>
      <c r="B75" s="49" t="s">
        <v>545</v>
      </c>
      <c r="C75" s="39">
        <v>7.5535432019034218E-2</v>
      </c>
      <c r="D75" s="45">
        <v>7.5455711163590816E-2</v>
      </c>
    </row>
    <row r="76" spans="1:4" x14ac:dyDescent="0.25">
      <c r="A76" s="48" t="s">
        <v>808</v>
      </c>
      <c r="B76" s="49" t="s">
        <v>245</v>
      </c>
      <c r="C76" s="39">
        <v>0.26867659968932356</v>
      </c>
      <c r="D76" s="45">
        <v>0.30815999963877994</v>
      </c>
    </row>
    <row r="77" spans="1:4" x14ac:dyDescent="0.25">
      <c r="A77" s="48" t="s">
        <v>809</v>
      </c>
      <c r="B77" s="49" t="s">
        <v>549</v>
      </c>
      <c r="C77" s="39">
        <v>0.19078084871445788</v>
      </c>
      <c r="D77" s="45">
        <v>0.19123183215251549</v>
      </c>
    </row>
    <row r="78" spans="1:4" x14ac:dyDescent="0.25">
      <c r="A78" s="48" t="s">
        <v>810</v>
      </c>
      <c r="B78" s="49" t="s">
        <v>47</v>
      </c>
      <c r="C78" s="39">
        <v>6.1862626798837334E-2</v>
      </c>
      <c r="D78" s="45">
        <v>6.1876484632605339E-2</v>
      </c>
    </row>
    <row r="79" spans="1:4" x14ac:dyDescent="0.25">
      <c r="A79" s="48" t="s">
        <v>811</v>
      </c>
      <c r="B79" s="49" t="s">
        <v>119</v>
      </c>
      <c r="C79" s="39">
        <v>0.26867659968932356</v>
      </c>
      <c r="D79" s="45">
        <v>0.23009541966349514</v>
      </c>
    </row>
    <row r="80" spans="1:4" x14ac:dyDescent="0.25">
      <c r="A80" s="48" t="s">
        <v>812</v>
      </c>
      <c r="B80" s="49" t="s">
        <v>123</v>
      </c>
      <c r="C80" s="39">
        <v>0.26867659968932356</v>
      </c>
      <c r="D80" s="45">
        <v>0.23021149667162116</v>
      </c>
    </row>
    <row r="81" spans="1:4" x14ac:dyDescent="0.25">
      <c r="A81" s="48" t="s">
        <v>813</v>
      </c>
      <c r="B81" s="49" t="s">
        <v>187</v>
      </c>
      <c r="C81" s="39">
        <v>6.6477040336328272E-2</v>
      </c>
      <c r="D81" s="45">
        <v>6.6375555504994133E-2</v>
      </c>
    </row>
    <row r="82" spans="1:4" x14ac:dyDescent="0.25">
      <c r="A82" s="48" t="s">
        <v>814</v>
      </c>
      <c r="B82" s="49" t="s">
        <v>189</v>
      </c>
      <c r="C82" s="39">
        <v>0.17704048941690068</v>
      </c>
      <c r="D82" s="45">
        <v>0.17808519044728721</v>
      </c>
    </row>
    <row r="83" spans="1:4" x14ac:dyDescent="0.25">
      <c r="A83" s="48" t="s">
        <v>815</v>
      </c>
      <c r="B83" s="49" t="s">
        <v>181</v>
      </c>
      <c r="C83" s="39">
        <v>0.10248873365167768</v>
      </c>
      <c r="D83" s="45">
        <v>0.10222249620645134</v>
      </c>
    </row>
    <row r="84" spans="1:4" x14ac:dyDescent="0.25">
      <c r="A84" s="48" t="s">
        <v>816</v>
      </c>
      <c r="B84" s="49" t="s">
        <v>585</v>
      </c>
      <c r="C84" s="39">
        <v>0.17013368222974246</v>
      </c>
      <c r="D84" s="45">
        <v>0.17381108249494362</v>
      </c>
    </row>
    <row r="85" spans="1:4" x14ac:dyDescent="0.25">
      <c r="A85" s="48" t="s">
        <v>817</v>
      </c>
      <c r="B85" s="49" t="s">
        <v>435</v>
      </c>
      <c r="C85" s="39">
        <v>0.20437167142742518</v>
      </c>
      <c r="D85" s="45">
        <v>0.20645917282735432</v>
      </c>
    </row>
    <row r="86" spans="1:4" x14ac:dyDescent="0.25">
      <c r="A86" s="48" t="s">
        <v>818</v>
      </c>
      <c r="B86" s="49" t="s">
        <v>43</v>
      </c>
      <c r="C86" s="39">
        <v>0.16939132023136935</v>
      </c>
      <c r="D86" s="45">
        <v>0.16898435533337244</v>
      </c>
    </row>
    <row r="87" spans="1:4" x14ac:dyDescent="0.25">
      <c r="A87" s="48" t="s">
        <v>819</v>
      </c>
      <c r="B87" s="49" t="s">
        <v>601</v>
      </c>
      <c r="C87" s="39">
        <v>8.9203582680688134E-2</v>
      </c>
      <c r="D87" s="45">
        <v>8.8991155370419045E-2</v>
      </c>
    </row>
    <row r="88" spans="1:4" x14ac:dyDescent="0.25">
      <c r="A88" s="48" t="s">
        <v>820</v>
      </c>
      <c r="B88" s="49" t="s">
        <v>607</v>
      </c>
      <c r="C88" s="39">
        <v>0.33557602125421682</v>
      </c>
      <c r="D88" s="45">
        <v>0.3344764683904573</v>
      </c>
    </row>
    <row r="89" spans="1:4" x14ac:dyDescent="0.25">
      <c r="A89" s="48" t="s">
        <v>821</v>
      </c>
      <c r="B89" s="49" t="s">
        <v>291</v>
      </c>
      <c r="C89" s="39">
        <v>8.4263662883213325E-2</v>
      </c>
      <c r="D89" s="45">
        <v>8.4062501854920202E-2</v>
      </c>
    </row>
    <row r="90" spans="1:4" x14ac:dyDescent="0.25">
      <c r="A90" s="48" t="s">
        <v>822</v>
      </c>
      <c r="B90" s="49" t="s">
        <v>613</v>
      </c>
      <c r="C90" s="39">
        <v>6.4405958488583312E-2</v>
      </c>
      <c r="D90" s="45">
        <v>6.4127715751419567E-2</v>
      </c>
    </row>
    <row r="91" spans="1:4" x14ac:dyDescent="0.25">
      <c r="A91" s="48" t="s">
        <v>823</v>
      </c>
      <c r="B91" s="49" t="s">
        <v>603</v>
      </c>
      <c r="C91" s="39">
        <v>0.23465200764358601</v>
      </c>
      <c r="D91" s="45">
        <v>0.23543316769911146</v>
      </c>
    </row>
    <row r="92" spans="1:4" x14ac:dyDescent="0.25">
      <c r="A92" s="48" t="s">
        <v>824</v>
      </c>
      <c r="B92" s="49" t="s">
        <v>627</v>
      </c>
      <c r="C92" s="39">
        <v>1.8650633455614008E-2</v>
      </c>
      <c r="D92" s="45">
        <v>1.8662313435484273E-2</v>
      </c>
    </row>
    <row r="93" spans="1:4" x14ac:dyDescent="0.25">
      <c r="A93" s="48" t="s">
        <v>825</v>
      </c>
      <c r="B93" s="49" t="s">
        <v>643</v>
      </c>
      <c r="C93" s="39">
        <v>7.1385268116869488E-2</v>
      </c>
      <c r="D93" s="45">
        <v>7.1325358612385162E-2</v>
      </c>
    </row>
    <row r="94" spans="1:4" x14ac:dyDescent="0.25">
      <c r="A94" s="48" t="s">
        <v>826</v>
      </c>
      <c r="B94" s="49" t="s">
        <v>635</v>
      </c>
      <c r="C94" s="39">
        <v>0.12351627353170329</v>
      </c>
      <c r="D94" s="45">
        <v>0.12315719608490391</v>
      </c>
    </row>
    <row r="95" spans="1:4" x14ac:dyDescent="0.25">
      <c r="A95" s="48" t="s">
        <v>827</v>
      </c>
      <c r="B95" s="49" t="s">
        <v>159</v>
      </c>
      <c r="C95" s="39">
        <v>0.11879447028232917</v>
      </c>
      <c r="D95" s="45">
        <v>0.11898779558464742</v>
      </c>
    </row>
    <row r="96" spans="1:4" x14ac:dyDescent="0.25">
      <c r="A96" s="48" t="s">
        <v>828</v>
      </c>
      <c r="B96" s="49" t="s">
        <v>633</v>
      </c>
      <c r="C96" s="39">
        <v>6.2415238109608889E-2</v>
      </c>
      <c r="D96" s="45">
        <v>6.2464224433171067E-2</v>
      </c>
    </row>
    <row r="97" spans="1:4" x14ac:dyDescent="0.25">
      <c r="A97" s="48" t="s">
        <v>829</v>
      </c>
      <c r="B97" s="49" t="s">
        <v>325</v>
      </c>
      <c r="C97" s="39">
        <v>6.0945072664387895E-2</v>
      </c>
      <c r="D97" s="45">
        <v>6.1070204247456045E-2</v>
      </c>
    </row>
    <row r="98" spans="1:4" x14ac:dyDescent="0.25">
      <c r="A98" s="48" t="s">
        <v>830</v>
      </c>
      <c r="B98" s="49" t="s">
        <v>651</v>
      </c>
      <c r="C98" s="39">
        <v>0.15626644409273455</v>
      </c>
      <c r="D98" s="45">
        <v>0.15722806714946658</v>
      </c>
    </row>
    <row r="99" spans="1:4" x14ac:dyDescent="0.25">
      <c r="A99" s="48" t="s">
        <v>831</v>
      </c>
      <c r="B99" s="49" t="s">
        <v>661</v>
      </c>
      <c r="C99" s="39">
        <v>6.5388738637447819E-2</v>
      </c>
      <c r="D99" s="45">
        <v>6.5303846124647208E-2</v>
      </c>
    </row>
    <row r="100" spans="1:4" x14ac:dyDescent="0.25">
      <c r="A100" s="48" t="s">
        <v>832</v>
      </c>
      <c r="B100" s="49" t="s">
        <v>657</v>
      </c>
      <c r="C100" s="39">
        <v>6.1559562535423551E-2</v>
      </c>
      <c r="D100" s="45">
        <v>6.177530864118369E-2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5"/>
      <c r="B1" s="135"/>
      <c r="C1" s="135"/>
      <c r="D1" s="135"/>
      <c r="E1" s="135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18" t="str">
        <f>"BAX TIER STRUCTURE ON "&amp;'OPTIONS - MARGIN INTERVALS'!A1</f>
        <v>BAX TIER STRUCTURE ON NOVEMBER 11, 2022</v>
      </c>
      <c r="B2" s="119"/>
      <c r="C2" s="119"/>
      <c r="D2" s="119"/>
      <c r="E2" s="119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6" t="s">
        <v>36</v>
      </c>
      <c r="C3" s="132" t="s">
        <v>4</v>
      </c>
      <c r="D3" s="132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7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4">
        <v>1</v>
      </c>
      <c r="C5" s="6" t="s">
        <v>833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8"/>
      <c r="C6" s="7" t="s">
        <v>834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7">
        <v>2</v>
      </c>
      <c r="C7" s="8" t="s">
        <v>835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8"/>
      <c r="C8" s="7" t="s">
        <v>836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7">
        <v>3</v>
      </c>
      <c r="C9" s="8" t="s">
        <v>837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9"/>
      <c r="C10" s="6" t="s">
        <v>838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9"/>
      <c r="C11" s="6" t="s">
        <v>839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8"/>
      <c r="C12" s="7" t="s">
        <v>840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7">
        <v>4</v>
      </c>
      <c r="C13" s="9" t="s">
        <v>841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9"/>
      <c r="C14" s="6" t="s">
        <v>842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9"/>
      <c r="C15" s="6" t="s">
        <v>843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8"/>
      <c r="C16" s="7" t="s">
        <v>844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18" t="str">
        <f>"INTRA-COMMODITY SPREAD CHARGES - QUARTELY BUTTERFLY ON "&amp;'OPTIONS - MARGIN INTERVALS'!A1</f>
        <v>INTRA-COMMODITY SPREAD CHARGES - QUARTELY BUTTERFLY ON NOVEMBER 11, 2022</v>
      </c>
      <c r="B18" s="119"/>
      <c r="C18" s="119"/>
      <c r="D18" s="119"/>
      <c r="E18" s="11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0" t="s">
        <v>2</v>
      </c>
      <c r="C19" s="132" t="s">
        <v>3</v>
      </c>
      <c r="D19" s="132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1"/>
      <c r="C20" s="133"/>
      <c r="D20" s="133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3" t="s">
        <v>845</v>
      </c>
      <c r="C21" s="12">
        <v>153</v>
      </c>
      <c r="D21" s="12">
        <v>152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4" t="s">
        <v>846</v>
      </c>
      <c r="C22" s="13">
        <v>43</v>
      </c>
      <c r="D22" s="13">
        <v>43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4" t="s">
        <v>847</v>
      </c>
      <c r="C23" s="13">
        <v>202</v>
      </c>
      <c r="D23" s="13">
        <v>199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4" t="s">
        <v>848</v>
      </c>
      <c r="C24" s="13">
        <v>284</v>
      </c>
      <c r="D24" s="13">
        <v>280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4" t="s">
        <v>849</v>
      </c>
      <c r="C25" s="13">
        <v>408</v>
      </c>
      <c r="D25" s="13">
        <v>406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4" t="s">
        <v>850</v>
      </c>
      <c r="C26" s="13">
        <v>408</v>
      </c>
      <c r="D26" s="13">
        <v>407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4" t="s">
        <v>851</v>
      </c>
      <c r="C27" s="13">
        <v>368</v>
      </c>
      <c r="D27" s="13">
        <v>367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4" t="s">
        <v>852</v>
      </c>
      <c r="C28" s="13">
        <v>364</v>
      </c>
      <c r="D28" s="13">
        <v>363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4" t="s">
        <v>853</v>
      </c>
      <c r="C29" s="13">
        <v>393</v>
      </c>
      <c r="D29" s="13">
        <v>392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5" t="s">
        <v>854</v>
      </c>
      <c r="C30" s="14">
        <v>391</v>
      </c>
      <c r="D30" s="14">
        <v>390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18" t="str">
        <f>"INTRA-COMMODITY SPREAD CHARGES - SIX-MONTHLY BUTTERFLY ON "&amp;'OPTIONS - MARGIN INTERVALS'!A1</f>
        <v>INTRA-COMMODITY SPREAD CHARGES - SIX-MONTHLY BUTTERFLY ON NOVEMBER 11, 2022</v>
      </c>
      <c r="B32" s="119"/>
      <c r="C32" s="119"/>
      <c r="D32" s="119"/>
      <c r="E32" s="119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0" t="s">
        <v>2</v>
      </c>
      <c r="C33" s="122" t="s">
        <v>3</v>
      </c>
      <c r="D33" s="122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1"/>
      <c r="C34" s="123"/>
      <c r="D34" s="123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6" t="s">
        <v>855</v>
      </c>
      <c r="C35" s="19">
        <v>482</v>
      </c>
      <c r="D35" s="19">
        <v>482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6" t="s">
        <v>856</v>
      </c>
      <c r="C36" s="19">
        <v>296</v>
      </c>
      <c r="D36" s="19">
        <v>296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6" t="s">
        <v>857</v>
      </c>
      <c r="C37" s="19">
        <v>266</v>
      </c>
      <c r="D37" s="19">
        <v>260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6" t="s">
        <v>858</v>
      </c>
      <c r="C38" s="19">
        <v>278</v>
      </c>
      <c r="D38" s="19">
        <v>273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6" t="s">
        <v>859</v>
      </c>
      <c r="C39" s="19">
        <v>286</v>
      </c>
      <c r="D39" s="19">
        <v>283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6" t="s">
        <v>860</v>
      </c>
      <c r="C40" s="19">
        <v>320</v>
      </c>
      <c r="D40" s="19">
        <v>318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6" t="s">
        <v>861</v>
      </c>
      <c r="C41" s="19">
        <v>347</v>
      </c>
      <c r="D41" s="19">
        <v>346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7" t="s">
        <v>862</v>
      </c>
      <c r="C42" s="20">
        <v>362</v>
      </c>
      <c r="D42" s="20">
        <v>361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18" t="str">
        <f>"INTRA-COMMODITY SPREAD CHARGES - NINE-MONTHLY BUTTERFLY ON "&amp;'OPTIONS - MARGIN INTERVALS'!A1</f>
        <v>INTRA-COMMODITY SPREAD CHARGES - NINE-MONTHLY BUTTERFLY ON NOVEMBER 11, 2022</v>
      </c>
      <c r="B44" s="119"/>
      <c r="C44" s="119"/>
      <c r="D44" s="119"/>
      <c r="E44" s="119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0" t="s">
        <v>2</v>
      </c>
      <c r="C45" s="122" t="s">
        <v>3</v>
      </c>
      <c r="D45" s="122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1"/>
      <c r="C46" s="123"/>
      <c r="D46" s="123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6" t="s">
        <v>863</v>
      </c>
      <c r="C47" s="19">
        <v>679</v>
      </c>
      <c r="D47" s="19">
        <v>678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6" t="s">
        <v>864</v>
      </c>
      <c r="C48" s="19">
        <v>340</v>
      </c>
      <c r="D48" s="19">
        <v>337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6" t="s">
        <v>865</v>
      </c>
      <c r="C49" s="19">
        <v>393</v>
      </c>
      <c r="D49" s="19">
        <v>389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6" t="s">
        <v>866</v>
      </c>
      <c r="C50" s="19">
        <v>292</v>
      </c>
      <c r="D50" s="19">
        <v>292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6" t="s">
        <v>867</v>
      </c>
      <c r="C51" s="19">
        <v>303</v>
      </c>
      <c r="D51" s="19">
        <v>304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7" t="s">
        <v>868</v>
      </c>
      <c r="C52" s="20">
        <v>310</v>
      </c>
      <c r="D52" s="20">
        <v>310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18" t="str">
        <f>"INTRA-COMMODITY SPREAD CHARGES - YEARLY BUTTERFLY ON "&amp;'OPTIONS - MARGIN INTERVALS'!A1</f>
        <v>INTRA-COMMODITY SPREAD CHARGES - YEARLY BUTTERFLY ON NOVEMBER 11, 2022</v>
      </c>
      <c r="B54" s="119"/>
      <c r="C54" s="119"/>
      <c r="D54" s="119"/>
      <c r="E54" s="119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0" t="s">
        <v>2</v>
      </c>
      <c r="C55" s="122" t="s">
        <v>3</v>
      </c>
      <c r="D55" s="122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1"/>
      <c r="C56" s="123"/>
      <c r="D56" s="123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6" t="s">
        <v>869</v>
      </c>
      <c r="C57" s="19">
        <v>641</v>
      </c>
      <c r="D57" s="19">
        <v>636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6" t="s">
        <v>870</v>
      </c>
      <c r="C58" s="19">
        <v>435</v>
      </c>
      <c r="D58" s="19">
        <v>431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6" t="s">
        <v>871</v>
      </c>
      <c r="C59" s="19">
        <v>471</v>
      </c>
      <c r="D59" s="19">
        <v>469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7" t="s">
        <v>872</v>
      </c>
      <c r="C60" s="20">
        <v>334</v>
      </c>
      <c r="D60" s="20">
        <v>333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18" t="str">
        <f>"INTRA-COMMODITY SPREAD CHARGES - INTER-MONTH STRATEGY ON "&amp;'OPTIONS - MARGIN INTERVALS'!A1</f>
        <v>INTRA-COMMODITY SPREAD CHARGES - INTER-MONTH STRATEGY ON NOVEMBER 11, 2022</v>
      </c>
      <c r="B62" s="119"/>
      <c r="C62" s="119"/>
      <c r="D62" s="119"/>
      <c r="E62" s="119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0" t="s">
        <v>0</v>
      </c>
      <c r="B63" s="124">
        <v>1</v>
      </c>
      <c r="C63" s="124">
        <v>2</v>
      </c>
      <c r="D63" s="124">
        <v>3</v>
      </c>
      <c r="E63" s="122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1"/>
      <c r="B64" s="125"/>
      <c r="C64" s="125">
        <v>2</v>
      </c>
      <c r="D64" s="125">
        <v>3</v>
      </c>
      <c r="E64" s="126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427</v>
      </c>
      <c r="C65" s="24">
        <v>558</v>
      </c>
      <c r="D65" s="25">
        <v>602</v>
      </c>
      <c r="E65" s="26">
        <v>615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227</v>
      </c>
      <c r="D66" s="29">
        <v>460</v>
      </c>
      <c r="E66" s="30">
        <v>537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285</v>
      </c>
      <c r="E67" s="30">
        <v>394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225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5"/>
      <c r="B1" s="135"/>
      <c r="C1" s="135"/>
      <c r="D1" s="135"/>
      <c r="E1" s="135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18" t="str">
        <f>"CORRA TIER STRUCTURE ON "&amp;'OPTIONS - MARGIN INTERVALS'!A1</f>
        <v>CORRA TIER STRUCTURE ON NOVEMBER 11, 2022</v>
      </c>
      <c r="B2" s="119"/>
      <c r="C2" s="119"/>
      <c r="D2" s="119"/>
      <c r="E2" s="119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6" t="s">
        <v>36</v>
      </c>
      <c r="C3" s="132" t="s">
        <v>4</v>
      </c>
      <c r="D3" s="132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7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4">
        <v>1</v>
      </c>
      <c r="C5" s="6" t="s">
        <v>873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8"/>
      <c r="C6" s="7" t="s">
        <v>874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7">
        <v>2</v>
      </c>
      <c r="C7" s="8" t="s">
        <v>875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8"/>
      <c r="C8" s="7" t="s">
        <v>876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7">
        <v>3</v>
      </c>
      <c r="C9" s="8" t="s">
        <v>877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9"/>
      <c r="C10" s="6" t="s">
        <v>878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9"/>
      <c r="C11" s="6" t="s">
        <v>879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8"/>
      <c r="C12" s="7" t="s">
        <v>880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7">
        <v>4</v>
      </c>
      <c r="C13" s="9" t="s">
        <v>881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9"/>
      <c r="C14" s="6" t="s">
        <v>882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9"/>
      <c r="C15" s="6" t="s">
        <v>883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8"/>
      <c r="C16" s="7" t="s">
        <v>884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18" t="str">
        <f>"INTRA-COMMODITY SPREAD CHARGES - QUARTELY BUTTERFLY ON "&amp;'OPTIONS - MARGIN INTERVALS'!A1</f>
        <v>INTRA-COMMODITY SPREAD CHARGES - QUARTELY BUTTERFLY ON NOVEMBER 11, 2022</v>
      </c>
      <c r="B18" s="119"/>
      <c r="C18" s="119"/>
      <c r="D18" s="119"/>
      <c r="E18" s="11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0" t="s">
        <v>2</v>
      </c>
      <c r="C19" s="132" t="s">
        <v>3</v>
      </c>
      <c r="D19" s="132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1"/>
      <c r="C20" s="133"/>
      <c r="D20" s="133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3" t="s">
        <v>885</v>
      </c>
      <c r="C21" s="12">
        <v>39</v>
      </c>
      <c r="D21" s="12">
        <v>38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4" t="s">
        <v>886</v>
      </c>
      <c r="C22" s="13">
        <v>73</v>
      </c>
      <c r="D22" s="13">
        <v>73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4" t="s">
        <v>887</v>
      </c>
      <c r="C23" s="13">
        <v>245</v>
      </c>
      <c r="D23" s="13">
        <v>243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4" t="s">
        <v>888</v>
      </c>
      <c r="C24" s="13">
        <v>148</v>
      </c>
      <c r="D24" s="13">
        <v>147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4" t="s">
        <v>889</v>
      </c>
      <c r="C25" s="13">
        <v>361</v>
      </c>
      <c r="D25" s="13">
        <v>359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4" t="s">
        <v>890</v>
      </c>
      <c r="C26" s="13">
        <v>404</v>
      </c>
      <c r="D26" s="13">
        <v>402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4" t="s">
        <v>891</v>
      </c>
      <c r="C27" s="13">
        <v>399</v>
      </c>
      <c r="D27" s="13">
        <v>400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4" t="s">
        <v>892</v>
      </c>
      <c r="C28" s="13">
        <v>398</v>
      </c>
      <c r="D28" s="13">
        <v>400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4" t="s">
        <v>893</v>
      </c>
      <c r="C29" s="13">
        <v>404</v>
      </c>
      <c r="D29" s="13">
        <v>404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5" t="s">
        <v>894</v>
      </c>
      <c r="C30" s="14">
        <v>405</v>
      </c>
      <c r="D30" s="14">
        <v>404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18" t="str">
        <f>"INTRA-COMMODITY SPREAD CHARGES - SIX-MONTHLY BUTTERFLY ON "&amp;'OPTIONS - MARGIN INTERVALS'!A1</f>
        <v>INTRA-COMMODITY SPREAD CHARGES - SIX-MONTHLY BUTTERFLY ON NOVEMBER 11, 2022</v>
      </c>
      <c r="B32" s="119"/>
      <c r="C32" s="119"/>
      <c r="D32" s="119"/>
      <c r="E32" s="119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0" t="s">
        <v>2</v>
      </c>
      <c r="C33" s="122" t="s">
        <v>3</v>
      </c>
      <c r="D33" s="122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1"/>
      <c r="C34" s="123"/>
      <c r="D34" s="123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6" t="s">
        <v>895</v>
      </c>
      <c r="C35" s="19">
        <v>544</v>
      </c>
      <c r="D35" s="19">
        <v>542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6" t="s">
        <v>896</v>
      </c>
      <c r="C36" s="19">
        <v>434</v>
      </c>
      <c r="D36" s="19">
        <v>432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6" t="s">
        <v>897</v>
      </c>
      <c r="C37" s="19">
        <v>353</v>
      </c>
      <c r="D37" s="19">
        <v>351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6" t="s">
        <v>898</v>
      </c>
      <c r="C38" s="19">
        <v>188</v>
      </c>
      <c r="D38" s="19">
        <v>186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6" t="s">
        <v>899</v>
      </c>
      <c r="C39" s="19">
        <v>341</v>
      </c>
      <c r="D39" s="19">
        <v>337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6" t="s">
        <v>900</v>
      </c>
      <c r="C40" s="19">
        <v>324</v>
      </c>
      <c r="D40" s="19">
        <v>320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6" t="s">
        <v>901</v>
      </c>
      <c r="C41" s="19">
        <v>352</v>
      </c>
      <c r="D41" s="19">
        <v>351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7" t="s">
        <v>902</v>
      </c>
      <c r="C42" s="20">
        <v>376</v>
      </c>
      <c r="D42" s="20">
        <v>376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18" t="str">
        <f>"INTRA-COMMODITY SPREAD CHARGES - NINE-MONTHLY BUTTERFLY ON "&amp;'OPTIONS - MARGIN INTERVALS'!A1</f>
        <v>INTRA-COMMODITY SPREAD CHARGES - NINE-MONTHLY BUTTERFLY ON NOVEMBER 11, 2022</v>
      </c>
      <c r="B44" s="119"/>
      <c r="C44" s="119"/>
      <c r="D44" s="119"/>
      <c r="E44" s="119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0" t="s">
        <v>2</v>
      </c>
      <c r="C45" s="122" t="s">
        <v>3</v>
      </c>
      <c r="D45" s="122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1"/>
      <c r="C46" s="123"/>
      <c r="D46" s="123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6" t="s">
        <v>903</v>
      </c>
      <c r="C47" s="19">
        <v>744</v>
      </c>
      <c r="D47" s="19">
        <v>741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6" t="s">
        <v>904</v>
      </c>
      <c r="C48" s="19">
        <v>259</v>
      </c>
      <c r="D48" s="19">
        <v>256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6" t="s">
        <v>905</v>
      </c>
      <c r="C49" s="19">
        <v>481</v>
      </c>
      <c r="D49" s="19">
        <v>481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6" t="s">
        <v>906</v>
      </c>
      <c r="C50" s="19">
        <v>312</v>
      </c>
      <c r="D50" s="19">
        <v>314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6" t="s">
        <v>907</v>
      </c>
      <c r="C51" s="19">
        <v>366</v>
      </c>
      <c r="D51" s="19">
        <v>367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7" t="s">
        <v>908</v>
      </c>
      <c r="C52" s="20">
        <v>339</v>
      </c>
      <c r="D52" s="20">
        <v>347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18" t="str">
        <f>"INTRA-COMMODITY SPREAD CHARGES - YEARLY BUTTERFLY ON "&amp;'OPTIONS - MARGIN INTERVALS'!A1</f>
        <v>INTRA-COMMODITY SPREAD CHARGES - YEARLY BUTTERFLY ON NOVEMBER 11, 2022</v>
      </c>
      <c r="B54" s="119"/>
      <c r="C54" s="119"/>
      <c r="D54" s="119"/>
      <c r="E54" s="119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0" t="s">
        <v>2</v>
      </c>
      <c r="C55" s="122" t="s">
        <v>3</v>
      </c>
      <c r="D55" s="122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1"/>
      <c r="C56" s="123"/>
      <c r="D56" s="123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6" t="s">
        <v>909</v>
      </c>
      <c r="C57" s="19">
        <v>533</v>
      </c>
      <c r="D57" s="19">
        <v>532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6" t="s">
        <v>910</v>
      </c>
      <c r="C58" s="19">
        <v>360</v>
      </c>
      <c r="D58" s="19">
        <v>361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6" t="s">
        <v>911</v>
      </c>
      <c r="C59" s="19">
        <v>594</v>
      </c>
      <c r="D59" s="19">
        <v>593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7" t="s">
        <v>912</v>
      </c>
      <c r="C60" s="20">
        <v>369</v>
      </c>
      <c r="D60" s="20">
        <v>369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18" t="str">
        <f>"INTRA-COMMODITY SPREAD CHARGES - INTER-MONTH STRATEGY ON "&amp;'OPTIONS - MARGIN INTERVALS'!A1</f>
        <v>INTRA-COMMODITY SPREAD CHARGES - INTER-MONTH STRATEGY ON NOVEMBER 11, 2022</v>
      </c>
      <c r="B62" s="119"/>
      <c r="C62" s="119"/>
      <c r="D62" s="119"/>
      <c r="E62" s="119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0" t="s">
        <v>0</v>
      </c>
      <c r="B63" s="124">
        <v>1</v>
      </c>
      <c r="C63" s="124">
        <v>2</v>
      </c>
      <c r="D63" s="124">
        <v>3</v>
      </c>
      <c r="E63" s="122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1"/>
      <c r="B64" s="125"/>
      <c r="C64" s="125">
        <v>2</v>
      </c>
      <c r="D64" s="125">
        <v>3</v>
      </c>
      <c r="E64" s="126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433</v>
      </c>
      <c r="C65" s="24">
        <v>548</v>
      </c>
      <c r="D65" s="25">
        <v>551</v>
      </c>
      <c r="E65" s="26">
        <v>552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414</v>
      </c>
      <c r="D66" s="29">
        <v>570</v>
      </c>
      <c r="E66" s="30">
        <v>618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327</v>
      </c>
      <c r="E67" s="30">
        <v>458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229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5"/>
      <c r="B1" s="135"/>
      <c r="C1" s="135"/>
      <c r="D1" s="135"/>
      <c r="E1" s="135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18" t="str">
        <f>"SDV TIER STRUCTURE ON "&amp;'OPTIONS - MARGIN INTERVALS'!A1</f>
        <v>SDV TIER STRUCTURE ON NOVEMBER 11, 2022</v>
      </c>
      <c r="B2" s="119"/>
      <c r="C2" s="119"/>
      <c r="D2" s="119"/>
      <c r="E2" s="119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6" t="s">
        <v>36</v>
      </c>
      <c r="C3" s="132" t="s">
        <v>4</v>
      </c>
      <c r="D3" s="132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7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1">
        <v>1</v>
      </c>
      <c r="C5" s="6" t="s">
        <v>913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0">
        <v>2</v>
      </c>
      <c r="C6" s="92" t="s">
        <v>914</v>
      </c>
      <c r="D6" s="92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7">
        <v>3</v>
      </c>
      <c r="C7" s="8" t="s">
        <v>915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9"/>
      <c r="C8" s="6" t="s">
        <v>916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8"/>
      <c r="C9" s="7" t="s">
        <v>917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18" t="str">
        <f>"INTRA-COMMODITY SPREAD CHARGES - INTER-MONTH STRATEGY ON "&amp;'OPTIONS - MARGIN INTERVALS'!A1</f>
        <v>INTRA-COMMODITY SPREAD CHARGES - INTER-MONTH STRATEGY ON NOVEMBER 11, 2022</v>
      </c>
      <c r="B11" s="119"/>
      <c r="C11" s="119"/>
      <c r="D11" s="119"/>
      <c r="E11" s="119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0" t="s">
        <v>0</v>
      </c>
      <c r="B12" s="124">
        <v>1</v>
      </c>
      <c r="C12" s="124">
        <v>2</v>
      </c>
      <c r="D12" s="122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1"/>
      <c r="B13" s="125"/>
      <c r="C13" s="125">
        <v>2</v>
      </c>
      <c r="D13" s="126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110</v>
      </c>
      <c r="D14" s="26">
        <v>110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138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5"/>
      <c r="B1" s="135"/>
      <c r="C1" s="135"/>
      <c r="D1" s="135"/>
      <c r="E1" s="135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18" t="str">
        <f>"SXF TIER STRUCTURE ON "&amp;'OPTIONS - MARGIN INTERVALS'!A1</f>
        <v>SXF TIER STRUCTURE ON NOVEMBER 11, 2022</v>
      </c>
      <c r="B2" s="119"/>
      <c r="C2" s="119"/>
      <c r="D2" s="119"/>
      <c r="E2" s="119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6" t="s">
        <v>36</v>
      </c>
      <c r="C3" s="132" t="s">
        <v>4</v>
      </c>
      <c r="D3" s="132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7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7">
        <v>1</v>
      </c>
      <c r="C5" s="8" t="s">
        <v>918</v>
      </c>
      <c r="D5" s="8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9"/>
      <c r="C6" s="6" t="s">
        <v>919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/>
      <c r="C7" s="6" t="s">
        <v>920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8"/>
      <c r="C8" s="7" t="s">
        <v>921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7">
        <v>2</v>
      </c>
      <c r="C9" s="8" t="s">
        <v>922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8"/>
      <c r="C10" s="7" t="s">
        <v>923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7">
        <v>3</v>
      </c>
      <c r="C11" s="8" t="s">
        <v>924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8"/>
      <c r="C12" s="7" t="s">
        <v>925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18" t="str">
        <f>"INTRA-COMMODITY SPREAD CHARGES - INTER-MONTH STRATEGY ON "&amp;'OPTIONS - MARGIN INTERVALS'!A1</f>
        <v>INTRA-COMMODITY SPREAD CHARGES - INTER-MONTH STRATEGY ON NOVEMBER 11, 2022</v>
      </c>
      <c r="B14" s="119"/>
      <c r="C14" s="119"/>
      <c r="D14" s="119"/>
      <c r="E14" s="119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0" t="s">
        <v>0</v>
      </c>
      <c r="B15" s="139">
        <v>1</v>
      </c>
      <c r="C15" s="139">
        <v>2</v>
      </c>
      <c r="D15" s="132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1"/>
      <c r="B16" s="140"/>
      <c r="C16" s="140">
        <v>2</v>
      </c>
      <c r="D16" s="14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1702</v>
      </c>
      <c r="D17" s="26">
        <v>3577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990</v>
      </c>
      <c r="D18" s="30">
        <v>3161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1143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49"/>
      <c r="B1" s="150"/>
      <c r="C1" s="150"/>
      <c r="D1" s="151"/>
    </row>
    <row r="2" spans="1:4" ht="50.1" customHeight="1" thickBot="1" x14ac:dyDescent="0.3">
      <c r="A2" s="152" t="str">
        <f>"INTRA-COMMODITY (Inter-Month) SPREAD CHARGES EFFECTIVE ON "&amp;'OPTIONS - MARGIN INTERVALS'!A1</f>
        <v>INTRA-COMMODITY (Inter-Month) SPREAD CHARGES EFFECTIVE ON NOVEMBER 11, 2022</v>
      </c>
      <c r="B2" s="153"/>
      <c r="C2" s="153"/>
      <c r="D2" s="154"/>
    </row>
    <row r="3" spans="1:4" ht="12.75" customHeight="1" x14ac:dyDescent="0.25">
      <c r="A3" s="145" t="s">
        <v>17</v>
      </c>
      <c r="B3" s="147" t="s">
        <v>12</v>
      </c>
      <c r="C3" s="147" t="s">
        <v>18</v>
      </c>
      <c r="D3" s="147" t="s">
        <v>19</v>
      </c>
    </row>
    <row r="4" spans="1:4" ht="30" customHeight="1" thickBot="1" x14ac:dyDescent="0.3">
      <c r="A4" s="146"/>
      <c r="B4" s="148"/>
      <c r="C4" s="148"/>
      <c r="D4" s="148"/>
    </row>
    <row r="5" spans="1:4" x14ac:dyDescent="0.25">
      <c r="A5" s="65" t="s">
        <v>686</v>
      </c>
      <c r="B5" s="66" t="s">
        <v>687</v>
      </c>
      <c r="C5" s="67">
        <v>450</v>
      </c>
      <c r="D5" s="68">
        <v>450</v>
      </c>
    </row>
    <row r="6" spans="1:4" x14ac:dyDescent="0.25">
      <c r="A6" s="65" t="s">
        <v>688</v>
      </c>
      <c r="B6" s="66" t="s">
        <v>689</v>
      </c>
      <c r="C6" s="67">
        <v>450</v>
      </c>
      <c r="D6" s="68">
        <v>450</v>
      </c>
    </row>
    <row r="7" spans="1:4" x14ac:dyDescent="0.25">
      <c r="A7" s="65" t="s">
        <v>690</v>
      </c>
      <c r="B7" s="66" t="s">
        <v>691</v>
      </c>
      <c r="C7" s="67">
        <v>225</v>
      </c>
      <c r="D7" s="68">
        <v>225</v>
      </c>
    </row>
    <row r="8" spans="1:4" x14ac:dyDescent="0.25">
      <c r="A8" s="65" t="s">
        <v>697</v>
      </c>
      <c r="B8" s="66" t="s">
        <v>698</v>
      </c>
      <c r="C8" s="67">
        <v>450</v>
      </c>
      <c r="D8" s="68">
        <v>450</v>
      </c>
    </row>
    <row r="9" spans="1:4" x14ac:dyDescent="0.25">
      <c r="A9" s="65" t="s">
        <v>699</v>
      </c>
      <c r="B9" s="66" t="s">
        <v>700</v>
      </c>
      <c r="C9" s="67">
        <v>200</v>
      </c>
      <c r="D9" s="68">
        <v>200</v>
      </c>
    </row>
    <row r="10" spans="1:4" x14ac:dyDescent="0.25">
      <c r="A10" s="63" t="s">
        <v>701</v>
      </c>
      <c r="B10" s="49" t="s">
        <v>702</v>
      </c>
      <c r="C10" s="67">
        <v>200</v>
      </c>
      <c r="D10" s="68">
        <v>200</v>
      </c>
    </row>
    <row r="11" spans="1:4" x14ac:dyDescent="0.25">
      <c r="A11" s="65" t="s">
        <v>707</v>
      </c>
      <c r="B11" s="66" t="s">
        <v>708</v>
      </c>
      <c r="C11" s="88">
        <v>125</v>
      </c>
      <c r="D11" s="89">
        <v>125</v>
      </c>
    </row>
    <row r="12" spans="1:4" x14ac:dyDescent="0.25">
      <c r="A12" s="65" t="s">
        <v>709</v>
      </c>
      <c r="B12" s="66" t="s">
        <v>710</v>
      </c>
      <c r="C12" s="67">
        <v>100</v>
      </c>
      <c r="D12" s="68">
        <v>100</v>
      </c>
    </row>
    <row r="13" spans="1:4" x14ac:dyDescent="0.25">
      <c r="A13" s="65" t="s">
        <v>711</v>
      </c>
      <c r="B13" s="66" t="s">
        <v>712</v>
      </c>
      <c r="C13" s="67">
        <v>100</v>
      </c>
      <c r="D13" s="68">
        <v>100</v>
      </c>
    </row>
    <row r="14" spans="1:4" x14ac:dyDescent="0.25">
      <c r="A14" s="65" t="s">
        <v>713</v>
      </c>
      <c r="B14" s="66" t="s">
        <v>714</v>
      </c>
      <c r="C14" s="67">
        <v>100</v>
      </c>
      <c r="D14" s="68">
        <v>100</v>
      </c>
    </row>
    <row r="15" spans="1:4" x14ac:dyDescent="0.25">
      <c r="A15" s="65" t="s">
        <v>717</v>
      </c>
      <c r="B15" s="69" t="s">
        <v>718</v>
      </c>
      <c r="C15" s="67">
        <v>100</v>
      </c>
      <c r="D15" s="68">
        <v>100</v>
      </c>
    </row>
    <row r="16" spans="1:4" x14ac:dyDescent="0.25">
      <c r="A16" s="65" t="s">
        <v>719</v>
      </c>
      <c r="B16" s="69" t="s">
        <v>720</v>
      </c>
      <c r="C16" s="67">
        <v>100</v>
      </c>
      <c r="D16" s="68">
        <v>100</v>
      </c>
    </row>
    <row r="17" spans="1:4" x14ac:dyDescent="0.25">
      <c r="A17" s="65" t="s">
        <v>721</v>
      </c>
      <c r="B17" s="69" t="s">
        <v>722</v>
      </c>
      <c r="C17" s="67">
        <v>100</v>
      </c>
      <c r="D17" s="68">
        <v>100</v>
      </c>
    </row>
    <row r="18" spans="1:4" x14ac:dyDescent="0.25">
      <c r="A18" s="65" t="s">
        <v>723</v>
      </c>
      <c r="B18" s="69" t="s">
        <v>724</v>
      </c>
      <c r="C18" s="67">
        <v>125</v>
      </c>
      <c r="D18" s="68">
        <v>125</v>
      </c>
    </row>
    <row r="19" spans="1:4" x14ac:dyDescent="0.25">
      <c r="A19" s="65" t="s">
        <v>725</v>
      </c>
      <c r="B19" s="66" t="s">
        <v>726</v>
      </c>
      <c r="C19" s="67">
        <v>100</v>
      </c>
      <c r="D19" s="68">
        <v>100</v>
      </c>
    </row>
    <row r="20" spans="1:4" x14ac:dyDescent="0.25">
      <c r="A20" s="65" t="s">
        <v>727</v>
      </c>
      <c r="B20" s="69" t="s">
        <v>728</v>
      </c>
      <c r="C20" s="67">
        <v>100</v>
      </c>
      <c r="D20" s="70">
        <v>100</v>
      </c>
    </row>
    <row r="21" spans="1:4" x14ac:dyDescent="0.25">
      <c r="A21" s="65" t="s">
        <v>729</v>
      </c>
      <c r="B21" s="69" t="s">
        <v>730</v>
      </c>
      <c r="C21" s="67">
        <v>100</v>
      </c>
      <c r="D21" s="70">
        <v>100</v>
      </c>
    </row>
    <row r="22" spans="1:4" x14ac:dyDescent="0.25">
      <c r="A22" s="65" t="s">
        <v>731</v>
      </c>
      <c r="B22" s="69" t="s">
        <v>732</v>
      </c>
      <c r="C22" s="67">
        <v>100</v>
      </c>
      <c r="D22" s="70">
        <v>100</v>
      </c>
    </row>
    <row r="23" spans="1:4" x14ac:dyDescent="0.25">
      <c r="A23" s="65" t="s">
        <v>733</v>
      </c>
      <c r="B23" s="69" t="s">
        <v>734</v>
      </c>
      <c r="C23" s="67">
        <v>100</v>
      </c>
      <c r="D23" s="70">
        <v>100</v>
      </c>
    </row>
    <row r="24" spans="1:4" x14ac:dyDescent="0.25">
      <c r="A24" s="65" t="s">
        <v>735</v>
      </c>
      <c r="B24" s="69" t="s">
        <v>736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2" t="str">
        <f>"SHARE FUTURES INTRA-COMMODITY (Inter-Month) SPREAD CHARGES EFFECTIVE ON "&amp;'OPTIONS - MARGIN INTERVALS'!A1</f>
        <v>SHARE FUTURES INTRA-COMMODITY (Inter-Month) SPREAD CHARGES EFFECTIVE ON NOVEMBER 11, 2022</v>
      </c>
      <c r="B30" s="143"/>
      <c r="C30" s="143"/>
      <c r="D30" s="144"/>
    </row>
    <row r="31" spans="1:4" ht="15" customHeight="1" x14ac:dyDescent="0.25">
      <c r="A31" s="145" t="s">
        <v>17</v>
      </c>
      <c r="B31" s="147" t="s">
        <v>12</v>
      </c>
      <c r="C31" s="147" t="s">
        <v>18</v>
      </c>
      <c r="D31" s="147" t="s">
        <v>19</v>
      </c>
    </row>
    <row r="32" spans="1:4" ht="15.75" thickBot="1" x14ac:dyDescent="0.3">
      <c r="A32" s="146"/>
      <c r="B32" s="148"/>
      <c r="C32" s="148"/>
      <c r="D32" s="148"/>
    </row>
    <row r="33" spans="1:4" x14ac:dyDescent="0.25">
      <c r="A33" s="65" t="s">
        <v>737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738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739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740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741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742</v>
      </c>
      <c r="B38" s="69" t="s">
        <v>93</v>
      </c>
      <c r="C38" s="67">
        <v>75</v>
      </c>
      <c r="D38" s="68">
        <v>75</v>
      </c>
    </row>
    <row r="39" spans="1:4" x14ac:dyDescent="0.25">
      <c r="A39" s="65" t="s">
        <v>743</v>
      </c>
      <c r="B39" s="69" t="s">
        <v>115</v>
      </c>
      <c r="C39" s="67">
        <v>75</v>
      </c>
      <c r="D39" s="68">
        <v>75</v>
      </c>
    </row>
    <row r="40" spans="1:4" x14ac:dyDescent="0.25">
      <c r="A40" s="65" t="s">
        <v>744</v>
      </c>
      <c r="B40" s="69" t="s">
        <v>163</v>
      </c>
      <c r="C40" s="67">
        <v>75</v>
      </c>
      <c r="D40" s="68">
        <v>75</v>
      </c>
    </row>
    <row r="41" spans="1:4" x14ac:dyDescent="0.25">
      <c r="A41" s="65" t="s">
        <v>745</v>
      </c>
      <c r="B41" s="69" t="s">
        <v>171</v>
      </c>
      <c r="C41" s="67">
        <v>75</v>
      </c>
      <c r="D41" s="68">
        <v>75</v>
      </c>
    </row>
    <row r="42" spans="1:4" x14ac:dyDescent="0.25">
      <c r="A42" s="65" t="s">
        <v>746</v>
      </c>
      <c r="B42" s="69" t="s">
        <v>509</v>
      </c>
      <c r="C42" s="67">
        <v>75</v>
      </c>
      <c r="D42" s="68">
        <v>75</v>
      </c>
    </row>
    <row r="43" spans="1:4" x14ac:dyDescent="0.25">
      <c r="A43" s="65" t="s">
        <v>747</v>
      </c>
      <c r="B43" s="69" t="s">
        <v>167</v>
      </c>
      <c r="C43" s="67">
        <v>75</v>
      </c>
      <c r="D43" s="68">
        <v>75</v>
      </c>
    </row>
    <row r="44" spans="1:4" x14ac:dyDescent="0.25">
      <c r="A44" s="65" t="s">
        <v>748</v>
      </c>
      <c r="B44" s="69" t="s">
        <v>165</v>
      </c>
      <c r="C44" s="67">
        <v>75</v>
      </c>
      <c r="D44" s="68">
        <v>75</v>
      </c>
    </row>
    <row r="45" spans="1:4" x14ac:dyDescent="0.25">
      <c r="A45" s="65" t="s">
        <v>749</v>
      </c>
      <c r="B45" s="69" t="s">
        <v>183</v>
      </c>
      <c r="C45" s="67">
        <v>75</v>
      </c>
      <c r="D45" s="68">
        <v>75</v>
      </c>
    </row>
    <row r="46" spans="1:4" x14ac:dyDescent="0.25">
      <c r="A46" s="65" t="s">
        <v>750</v>
      </c>
      <c r="B46" s="69" t="s">
        <v>155</v>
      </c>
      <c r="C46" s="67">
        <v>75</v>
      </c>
      <c r="D46" s="68">
        <v>75</v>
      </c>
    </row>
    <row r="47" spans="1:4" x14ac:dyDescent="0.25">
      <c r="A47" s="65" t="s">
        <v>751</v>
      </c>
      <c r="B47" s="69" t="s">
        <v>207</v>
      </c>
      <c r="C47" s="67">
        <v>75</v>
      </c>
      <c r="D47" s="68">
        <v>75</v>
      </c>
    </row>
    <row r="48" spans="1:4" x14ac:dyDescent="0.25">
      <c r="A48" s="65" t="s">
        <v>752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753</v>
      </c>
      <c r="B49" s="69" t="s">
        <v>631</v>
      </c>
      <c r="C49" s="67">
        <v>75</v>
      </c>
      <c r="D49" s="68">
        <v>75</v>
      </c>
    </row>
    <row r="50" spans="1:4" x14ac:dyDescent="0.25">
      <c r="A50" s="65" t="s">
        <v>754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755</v>
      </c>
      <c r="B51" s="69" t="s">
        <v>247</v>
      </c>
      <c r="C51" s="67">
        <v>75</v>
      </c>
      <c r="D51" s="68">
        <v>75</v>
      </c>
    </row>
    <row r="52" spans="1:4" x14ac:dyDescent="0.25">
      <c r="A52" s="65" t="s">
        <v>756</v>
      </c>
      <c r="B52" s="69" t="s">
        <v>249</v>
      </c>
      <c r="C52" s="67">
        <v>75</v>
      </c>
      <c r="D52" s="68">
        <v>75</v>
      </c>
    </row>
    <row r="53" spans="1:4" x14ac:dyDescent="0.25">
      <c r="A53" s="65" t="s">
        <v>757</v>
      </c>
      <c r="B53" s="69" t="s">
        <v>217</v>
      </c>
      <c r="C53" s="67">
        <v>75</v>
      </c>
      <c r="D53" s="68">
        <v>75</v>
      </c>
    </row>
    <row r="54" spans="1:4" x14ac:dyDescent="0.25">
      <c r="A54" s="65" t="s">
        <v>758</v>
      </c>
      <c r="B54" s="69" t="s">
        <v>363</v>
      </c>
      <c r="C54" s="67">
        <v>75</v>
      </c>
      <c r="D54" s="68">
        <v>75</v>
      </c>
    </row>
    <row r="55" spans="1:4" x14ac:dyDescent="0.25">
      <c r="A55" s="65" t="s">
        <v>759</v>
      </c>
      <c r="B55" s="69" t="s">
        <v>271</v>
      </c>
      <c r="C55" s="67">
        <v>75</v>
      </c>
      <c r="D55" s="68">
        <v>75</v>
      </c>
    </row>
    <row r="56" spans="1:4" x14ac:dyDescent="0.25">
      <c r="A56" s="65" t="s">
        <v>760</v>
      </c>
      <c r="B56" s="69" t="s">
        <v>263</v>
      </c>
      <c r="C56" s="67">
        <v>75</v>
      </c>
      <c r="D56" s="68">
        <v>75</v>
      </c>
    </row>
    <row r="57" spans="1:4" x14ac:dyDescent="0.25">
      <c r="A57" s="65" t="s">
        <v>761</v>
      </c>
      <c r="B57" s="69" t="s">
        <v>281</v>
      </c>
      <c r="C57" s="67">
        <v>75</v>
      </c>
      <c r="D57" s="68">
        <v>75</v>
      </c>
    </row>
    <row r="58" spans="1:4" x14ac:dyDescent="0.25">
      <c r="A58" s="65" t="s">
        <v>762</v>
      </c>
      <c r="B58" s="69" t="s">
        <v>333</v>
      </c>
      <c r="C58" s="67">
        <v>75</v>
      </c>
      <c r="D58" s="68">
        <v>75</v>
      </c>
    </row>
    <row r="59" spans="1:4" x14ac:dyDescent="0.25">
      <c r="A59" s="65" t="s">
        <v>763</v>
      </c>
      <c r="B59" s="69" t="s">
        <v>283</v>
      </c>
      <c r="C59" s="67">
        <v>75</v>
      </c>
      <c r="D59" s="68">
        <v>75</v>
      </c>
    </row>
    <row r="60" spans="1:4" x14ac:dyDescent="0.25">
      <c r="A60" s="65" t="s">
        <v>764</v>
      </c>
      <c r="B60" s="69" t="s">
        <v>293</v>
      </c>
      <c r="C60" s="67">
        <v>75</v>
      </c>
      <c r="D60" s="68">
        <v>75</v>
      </c>
    </row>
    <row r="61" spans="1:4" x14ac:dyDescent="0.25">
      <c r="A61" s="65" t="s">
        <v>765</v>
      </c>
      <c r="B61" s="69" t="s">
        <v>251</v>
      </c>
      <c r="C61" s="67">
        <v>75</v>
      </c>
      <c r="D61" s="68">
        <v>75</v>
      </c>
    </row>
    <row r="62" spans="1:4" x14ac:dyDescent="0.25">
      <c r="A62" s="65" t="s">
        <v>766</v>
      </c>
      <c r="B62" s="69" t="s">
        <v>327</v>
      </c>
      <c r="C62" s="67">
        <v>75</v>
      </c>
      <c r="D62" s="68">
        <v>75</v>
      </c>
    </row>
    <row r="63" spans="1:4" x14ac:dyDescent="0.25">
      <c r="A63" s="65" t="s">
        <v>767</v>
      </c>
      <c r="B63" s="69" t="s">
        <v>637</v>
      </c>
      <c r="C63" s="67">
        <v>75</v>
      </c>
      <c r="D63" s="68">
        <v>75</v>
      </c>
    </row>
    <row r="64" spans="1:4" x14ac:dyDescent="0.25">
      <c r="A64" s="65" t="s">
        <v>768</v>
      </c>
      <c r="B64" s="69" t="s">
        <v>329</v>
      </c>
      <c r="C64" s="67">
        <v>75</v>
      </c>
      <c r="D64" s="68">
        <v>75</v>
      </c>
    </row>
    <row r="65" spans="1:4" x14ac:dyDescent="0.25">
      <c r="A65" s="65" t="s">
        <v>769</v>
      </c>
      <c r="B65" s="69" t="s">
        <v>471</v>
      </c>
      <c r="C65" s="67">
        <v>75</v>
      </c>
      <c r="D65" s="68">
        <v>75</v>
      </c>
    </row>
    <row r="66" spans="1:4" x14ac:dyDescent="0.25">
      <c r="A66" s="65" t="s">
        <v>770</v>
      </c>
      <c r="B66" s="69" t="s">
        <v>641</v>
      </c>
      <c r="C66" s="67">
        <v>75</v>
      </c>
      <c r="D66" s="68">
        <v>75</v>
      </c>
    </row>
    <row r="67" spans="1:4" x14ac:dyDescent="0.25">
      <c r="A67" s="65" t="s">
        <v>771</v>
      </c>
      <c r="B67" s="69" t="s">
        <v>347</v>
      </c>
      <c r="C67" s="67">
        <v>75</v>
      </c>
      <c r="D67" s="68">
        <v>75</v>
      </c>
    </row>
    <row r="68" spans="1:4" x14ac:dyDescent="0.25">
      <c r="A68" s="65" t="s">
        <v>772</v>
      </c>
      <c r="B68" s="69" t="s">
        <v>505</v>
      </c>
      <c r="C68" s="67">
        <v>75</v>
      </c>
      <c r="D68" s="68">
        <v>75</v>
      </c>
    </row>
    <row r="69" spans="1:4" x14ac:dyDescent="0.25">
      <c r="A69" s="65" t="s">
        <v>773</v>
      </c>
      <c r="B69" s="69" t="s">
        <v>355</v>
      </c>
      <c r="C69" s="67">
        <v>75</v>
      </c>
      <c r="D69" s="68">
        <v>75</v>
      </c>
    </row>
    <row r="70" spans="1:4" x14ac:dyDescent="0.25">
      <c r="A70" s="65" t="s">
        <v>774</v>
      </c>
      <c r="B70" s="69" t="s">
        <v>371</v>
      </c>
      <c r="C70" s="67">
        <v>75</v>
      </c>
      <c r="D70" s="68">
        <v>75</v>
      </c>
    </row>
    <row r="71" spans="1:4" x14ac:dyDescent="0.25">
      <c r="A71" s="65" t="s">
        <v>775</v>
      </c>
      <c r="B71" s="69" t="s">
        <v>233</v>
      </c>
      <c r="C71" s="67">
        <v>75</v>
      </c>
      <c r="D71" s="68">
        <v>75</v>
      </c>
    </row>
    <row r="72" spans="1:4" x14ac:dyDescent="0.25">
      <c r="A72" s="65" t="s">
        <v>776</v>
      </c>
      <c r="B72" s="69" t="s">
        <v>383</v>
      </c>
      <c r="C72" s="67">
        <v>75</v>
      </c>
      <c r="D72" s="68">
        <v>75</v>
      </c>
    </row>
    <row r="73" spans="1:4" x14ac:dyDescent="0.25">
      <c r="A73" s="65" t="s">
        <v>777</v>
      </c>
      <c r="B73" s="69" t="s">
        <v>387</v>
      </c>
      <c r="C73" s="67">
        <v>75</v>
      </c>
      <c r="D73" s="68">
        <v>75</v>
      </c>
    </row>
    <row r="74" spans="1:4" x14ac:dyDescent="0.25">
      <c r="A74" s="65" t="s">
        <v>778</v>
      </c>
      <c r="B74" s="69" t="s">
        <v>337</v>
      </c>
      <c r="C74" s="67">
        <v>75</v>
      </c>
      <c r="D74" s="68">
        <v>75</v>
      </c>
    </row>
    <row r="75" spans="1:4" x14ac:dyDescent="0.25">
      <c r="A75" s="65" t="s">
        <v>779</v>
      </c>
      <c r="B75" s="69" t="s">
        <v>391</v>
      </c>
      <c r="C75" s="67">
        <v>75</v>
      </c>
      <c r="D75" s="68">
        <v>75</v>
      </c>
    </row>
    <row r="76" spans="1:4" x14ac:dyDescent="0.25">
      <c r="A76" s="65" t="s">
        <v>780</v>
      </c>
      <c r="B76" s="69" t="s">
        <v>395</v>
      </c>
      <c r="C76" s="67">
        <v>75</v>
      </c>
      <c r="D76" s="68">
        <v>75</v>
      </c>
    </row>
    <row r="77" spans="1:4" x14ac:dyDescent="0.25">
      <c r="A77" s="65" t="s">
        <v>781</v>
      </c>
      <c r="B77" s="69" t="s">
        <v>397</v>
      </c>
      <c r="C77" s="67">
        <v>75</v>
      </c>
      <c r="D77" s="68">
        <v>75</v>
      </c>
    </row>
    <row r="78" spans="1:4" x14ac:dyDescent="0.25">
      <c r="A78" s="65" t="s">
        <v>782</v>
      </c>
      <c r="B78" s="69" t="s">
        <v>273</v>
      </c>
      <c r="C78" s="67">
        <v>75</v>
      </c>
      <c r="D78" s="68">
        <v>75</v>
      </c>
    </row>
    <row r="79" spans="1:4" x14ac:dyDescent="0.25">
      <c r="A79" s="65" t="s">
        <v>783</v>
      </c>
      <c r="B79" s="69" t="s">
        <v>175</v>
      </c>
      <c r="C79" s="67">
        <v>75</v>
      </c>
      <c r="D79" s="68">
        <v>75</v>
      </c>
    </row>
    <row r="80" spans="1:4" x14ac:dyDescent="0.25">
      <c r="A80" s="65" t="s">
        <v>784</v>
      </c>
      <c r="B80" s="69" t="s">
        <v>117</v>
      </c>
      <c r="C80" s="67">
        <v>75</v>
      </c>
      <c r="D80" s="68">
        <v>75</v>
      </c>
    </row>
    <row r="81" spans="1:4" x14ac:dyDescent="0.25">
      <c r="A81" s="65" t="s">
        <v>785</v>
      </c>
      <c r="B81" s="69" t="s">
        <v>411</v>
      </c>
      <c r="C81" s="67">
        <v>75</v>
      </c>
      <c r="D81" s="68">
        <v>75</v>
      </c>
    </row>
    <row r="82" spans="1:4" x14ac:dyDescent="0.25">
      <c r="A82" s="65" t="s">
        <v>786</v>
      </c>
      <c r="B82" s="69" t="s">
        <v>139</v>
      </c>
      <c r="C82" s="67">
        <v>75</v>
      </c>
      <c r="D82" s="68">
        <v>75</v>
      </c>
    </row>
    <row r="83" spans="1:4" x14ac:dyDescent="0.25">
      <c r="A83" s="65" t="s">
        <v>787</v>
      </c>
      <c r="B83" s="69" t="s">
        <v>433</v>
      </c>
      <c r="C83" s="67">
        <v>75</v>
      </c>
      <c r="D83" s="68">
        <v>75</v>
      </c>
    </row>
    <row r="84" spans="1:4" x14ac:dyDescent="0.25">
      <c r="A84" s="65" t="s">
        <v>788</v>
      </c>
      <c r="B84" s="69" t="s">
        <v>561</v>
      </c>
      <c r="C84" s="67">
        <v>75</v>
      </c>
      <c r="D84" s="68">
        <v>75</v>
      </c>
    </row>
    <row r="85" spans="1:4" x14ac:dyDescent="0.25">
      <c r="A85" s="65" t="s">
        <v>789</v>
      </c>
      <c r="B85" s="69" t="s">
        <v>615</v>
      </c>
      <c r="C85" s="67">
        <v>75</v>
      </c>
      <c r="D85" s="68">
        <v>75</v>
      </c>
    </row>
    <row r="86" spans="1:4" x14ac:dyDescent="0.25">
      <c r="A86" s="65" t="s">
        <v>790</v>
      </c>
      <c r="B86" s="69" t="s">
        <v>453</v>
      </c>
      <c r="C86" s="67">
        <v>75</v>
      </c>
      <c r="D86" s="68">
        <v>75</v>
      </c>
    </row>
    <row r="87" spans="1:4" x14ac:dyDescent="0.25">
      <c r="A87" s="65" t="s">
        <v>791</v>
      </c>
      <c r="B87" s="69" t="s">
        <v>451</v>
      </c>
      <c r="C87" s="67">
        <v>75</v>
      </c>
      <c r="D87" s="68">
        <v>75</v>
      </c>
    </row>
    <row r="88" spans="1:4" x14ac:dyDescent="0.25">
      <c r="A88" s="65" t="s">
        <v>792</v>
      </c>
      <c r="B88" s="69" t="s">
        <v>359</v>
      </c>
      <c r="C88" s="67">
        <v>75</v>
      </c>
      <c r="D88" s="68">
        <v>75</v>
      </c>
    </row>
    <row r="89" spans="1:4" x14ac:dyDescent="0.25">
      <c r="A89" s="65" t="s">
        <v>793</v>
      </c>
      <c r="B89" s="69" t="s">
        <v>67</v>
      </c>
      <c r="C89" s="67">
        <v>75</v>
      </c>
      <c r="D89" s="68">
        <v>75</v>
      </c>
    </row>
    <row r="90" spans="1:4" x14ac:dyDescent="0.25">
      <c r="A90" s="65" t="s">
        <v>794</v>
      </c>
      <c r="B90" s="69" t="s">
        <v>467</v>
      </c>
      <c r="C90" s="67">
        <v>75</v>
      </c>
      <c r="D90" s="68">
        <v>75</v>
      </c>
    </row>
    <row r="91" spans="1:4" x14ac:dyDescent="0.25">
      <c r="A91" s="65" t="s">
        <v>795</v>
      </c>
      <c r="B91" s="69" t="s">
        <v>121</v>
      </c>
      <c r="C91" s="67">
        <v>75</v>
      </c>
      <c r="D91" s="68">
        <v>75</v>
      </c>
    </row>
    <row r="92" spans="1:4" x14ac:dyDescent="0.25">
      <c r="A92" s="65" t="s">
        <v>796</v>
      </c>
      <c r="B92" s="69" t="s">
        <v>569</v>
      </c>
      <c r="C92" s="67">
        <v>75</v>
      </c>
      <c r="D92" s="68">
        <v>75</v>
      </c>
    </row>
    <row r="93" spans="1:4" x14ac:dyDescent="0.25">
      <c r="A93" s="65" t="s">
        <v>797</v>
      </c>
      <c r="B93" s="69" t="s">
        <v>105</v>
      </c>
      <c r="C93" s="67">
        <v>75</v>
      </c>
      <c r="D93" s="68">
        <v>75</v>
      </c>
    </row>
    <row r="94" spans="1:4" x14ac:dyDescent="0.25">
      <c r="A94" s="65" t="s">
        <v>798</v>
      </c>
      <c r="B94" s="69" t="s">
        <v>567</v>
      </c>
      <c r="C94" s="67">
        <v>75</v>
      </c>
      <c r="D94" s="68">
        <v>75</v>
      </c>
    </row>
    <row r="95" spans="1:4" x14ac:dyDescent="0.25">
      <c r="A95" s="65" t="s">
        <v>799</v>
      </c>
      <c r="B95" s="69" t="s">
        <v>475</v>
      </c>
      <c r="C95" s="67">
        <v>75</v>
      </c>
      <c r="D95" s="68">
        <v>75</v>
      </c>
    </row>
    <row r="96" spans="1:4" x14ac:dyDescent="0.25">
      <c r="A96" s="65" t="s">
        <v>800</v>
      </c>
      <c r="B96" s="69" t="s">
        <v>483</v>
      </c>
      <c r="C96" s="67">
        <v>75</v>
      </c>
      <c r="D96" s="68">
        <v>75</v>
      </c>
    </row>
    <row r="97" spans="1:4" x14ac:dyDescent="0.25">
      <c r="A97" s="65" t="s">
        <v>801</v>
      </c>
      <c r="B97" s="69" t="s">
        <v>485</v>
      </c>
      <c r="C97" s="67">
        <v>75</v>
      </c>
      <c r="D97" s="68">
        <v>75</v>
      </c>
    </row>
    <row r="98" spans="1:4" x14ac:dyDescent="0.25">
      <c r="A98" s="65" t="s">
        <v>802</v>
      </c>
      <c r="B98" s="69" t="s">
        <v>493</v>
      </c>
      <c r="C98" s="67">
        <v>75</v>
      </c>
      <c r="D98" s="68">
        <v>75</v>
      </c>
    </row>
    <row r="99" spans="1:4" x14ac:dyDescent="0.25">
      <c r="A99" s="65" t="s">
        <v>803</v>
      </c>
      <c r="B99" s="69" t="s">
        <v>503</v>
      </c>
      <c r="C99" s="67">
        <v>75</v>
      </c>
      <c r="D99" s="68">
        <v>75</v>
      </c>
    </row>
    <row r="100" spans="1:4" x14ac:dyDescent="0.25">
      <c r="A100" s="65" t="s">
        <v>804</v>
      </c>
      <c r="B100" s="69" t="s">
        <v>525</v>
      </c>
      <c r="C100" s="67">
        <v>75</v>
      </c>
      <c r="D100" s="68">
        <v>75</v>
      </c>
    </row>
    <row r="101" spans="1:4" x14ac:dyDescent="0.25">
      <c r="A101" s="65" t="s">
        <v>805</v>
      </c>
      <c r="B101" s="69" t="s">
        <v>79</v>
      </c>
      <c r="C101" s="67">
        <v>75</v>
      </c>
      <c r="D101" s="68">
        <v>75</v>
      </c>
    </row>
    <row r="102" spans="1:4" x14ac:dyDescent="0.25">
      <c r="A102" s="65" t="s">
        <v>806</v>
      </c>
      <c r="B102" s="69" t="s">
        <v>537</v>
      </c>
      <c r="C102" s="67">
        <v>75</v>
      </c>
      <c r="D102" s="68">
        <v>75</v>
      </c>
    </row>
    <row r="103" spans="1:4" x14ac:dyDescent="0.25">
      <c r="A103" s="65" t="s">
        <v>807</v>
      </c>
      <c r="B103" s="69" t="s">
        <v>545</v>
      </c>
      <c r="C103" s="67">
        <v>75</v>
      </c>
      <c r="D103" s="68">
        <v>75</v>
      </c>
    </row>
    <row r="104" spans="1:4" x14ac:dyDescent="0.25">
      <c r="A104" s="65" t="s">
        <v>808</v>
      </c>
      <c r="B104" s="69" t="s">
        <v>245</v>
      </c>
      <c r="C104" s="67">
        <v>75</v>
      </c>
      <c r="D104" s="68">
        <v>75</v>
      </c>
    </row>
    <row r="105" spans="1:4" x14ac:dyDescent="0.25">
      <c r="A105" s="65" t="s">
        <v>809</v>
      </c>
      <c r="B105" s="69" t="s">
        <v>549</v>
      </c>
      <c r="C105" s="67">
        <v>75</v>
      </c>
      <c r="D105" s="68">
        <v>75</v>
      </c>
    </row>
    <row r="106" spans="1:4" x14ac:dyDescent="0.25">
      <c r="A106" s="65" t="s">
        <v>810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811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812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813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814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815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816</v>
      </c>
      <c r="B112" s="69" t="s">
        <v>585</v>
      </c>
      <c r="C112" s="67">
        <v>75</v>
      </c>
      <c r="D112" s="68">
        <v>75</v>
      </c>
    </row>
    <row r="113" spans="1:4" x14ac:dyDescent="0.25">
      <c r="A113" s="65" t="s">
        <v>817</v>
      </c>
      <c r="B113" s="69" t="s">
        <v>435</v>
      </c>
      <c r="C113" s="67">
        <v>75</v>
      </c>
      <c r="D113" s="68">
        <v>75</v>
      </c>
    </row>
    <row r="114" spans="1:4" x14ac:dyDescent="0.25">
      <c r="A114" s="65" t="s">
        <v>818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819</v>
      </c>
      <c r="B115" s="69" t="s">
        <v>601</v>
      </c>
      <c r="C115" s="67">
        <v>75</v>
      </c>
      <c r="D115" s="68">
        <v>75</v>
      </c>
    </row>
    <row r="116" spans="1:4" x14ac:dyDescent="0.25">
      <c r="A116" s="65" t="s">
        <v>820</v>
      </c>
      <c r="B116" s="69" t="s">
        <v>607</v>
      </c>
      <c r="C116" s="67">
        <v>75</v>
      </c>
      <c r="D116" s="68">
        <v>75</v>
      </c>
    </row>
    <row r="117" spans="1:4" x14ac:dyDescent="0.25">
      <c r="A117" s="65" t="s">
        <v>821</v>
      </c>
      <c r="B117" s="69" t="s">
        <v>291</v>
      </c>
      <c r="C117" s="67">
        <v>75</v>
      </c>
      <c r="D117" s="68">
        <v>75</v>
      </c>
    </row>
    <row r="118" spans="1:4" x14ac:dyDescent="0.25">
      <c r="A118" s="65" t="s">
        <v>822</v>
      </c>
      <c r="B118" s="69" t="s">
        <v>613</v>
      </c>
      <c r="C118" s="67">
        <v>75</v>
      </c>
      <c r="D118" s="68">
        <v>75</v>
      </c>
    </row>
    <row r="119" spans="1:4" x14ac:dyDescent="0.25">
      <c r="A119" s="65" t="s">
        <v>823</v>
      </c>
      <c r="B119" s="69" t="s">
        <v>603</v>
      </c>
      <c r="C119" s="67">
        <v>75</v>
      </c>
      <c r="D119" s="68">
        <v>75</v>
      </c>
    </row>
    <row r="120" spans="1:4" x14ac:dyDescent="0.25">
      <c r="A120" s="65" t="s">
        <v>824</v>
      </c>
      <c r="B120" s="69" t="s">
        <v>627</v>
      </c>
      <c r="C120" s="67">
        <v>75</v>
      </c>
      <c r="D120" s="68">
        <v>75</v>
      </c>
    </row>
    <row r="121" spans="1:4" x14ac:dyDescent="0.25">
      <c r="A121" s="65" t="s">
        <v>825</v>
      </c>
      <c r="B121" s="69" t="s">
        <v>643</v>
      </c>
      <c r="C121" s="67">
        <v>75</v>
      </c>
      <c r="D121" s="68">
        <v>75</v>
      </c>
    </row>
    <row r="122" spans="1:4" x14ac:dyDescent="0.25">
      <c r="A122" s="65" t="s">
        <v>826</v>
      </c>
      <c r="B122" s="69" t="s">
        <v>635</v>
      </c>
      <c r="C122" s="67">
        <v>75</v>
      </c>
      <c r="D122" s="68">
        <v>75</v>
      </c>
    </row>
    <row r="123" spans="1:4" x14ac:dyDescent="0.25">
      <c r="A123" s="65" t="s">
        <v>827</v>
      </c>
      <c r="B123" s="69" t="s">
        <v>159</v>
      </c>
      <c r="C123" s="67">
        <v>75</v>
      </c>
      <c r="D123" s="68">
        <v>75</v>
      </c>
    </row>
    <row r="124" spans="1:4" x14ac:dyDescent="0.25">
      <c r="A124" s="65" t="s">
        <v>828</v>
      </c>
      <c r="B124" s="69" t="s">
        <v>633</v>
      </c>
      <c r="C124" s="67">
        <v>75</v>
      </c>
      <c r="D124" s="68">
        <v>75</v>
      </c>
    </row>
    <row r="125" spans="1:4" x14ac:dyDescent="0.25">
      <c r="A125" s="65" t="s">
        <v>829</v>
      </c>
      <c r="B125" s="69" t="s">
        <v>325</v>
      </c>
      <c r="C125" s="67">
        <v>75</v>
      </c>
      <c r="D125" s="68">
        <v>75</v>
      </c>
    </row>
    <row r="126" spans="1:4" x14ac:dyDescent="0.25">
      <c r="A126" s="65" t="s">
        <v>830</v>
      </c>
      <c r="B126" s="69" t="s">
        <v>651</v>
      </c>
      <c r="C126" s="67">
        <v>75</v>
      </c>
      <c r="D126" s="68">
        <v>75</v>
      </c>
    </row>
    <row r="127" spans="1:4" x14ac:dyDescent="0.25">
      <c r="A127" s="65" t="s">
        <v>831</v>
      </c>
      <c r="B127" s="69" t="s">
        <v>661</v>
      </c>
      <c r="C127" s="67">
        <v>75</v>
      </c>
      <c r="D127" s="68">
        <v>75</v>
      </c>
    </row>
    <row r="128" spans="1:4" x14ac:dyDescent="0.25">
      <c r="A128" s="65" t="s">
        <v>832</v>
      </c>
      <c r="B128" s="69" t="s">
        <v>657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5"/>
      <c r="B1" s="156"/>
      <c r="C1" s="157"/>
    </row>
    <row r="2" spans="1:3" ht="50.1" customHeight="1" thickBot="1" x14ac:dyDescent="0.3">
      <c r="A2" s="142" t="str">
        <f>"INTER-COMMODITY SPREAD CHARGES EFFECTIVE ON "&amp;'OPTIONS - MARGIN INTERVALS'!A1</f>
        <v>INTER-COMMODITY SPREAD CHARGES EFFECTIVE ON NOVEMBER 11, 2022</v>
      </c>
      <c r="B2" s="143"/>
      <c r="C2" s="144"/>
    </row>
    <row r="3" spans="1:3" ht="12.75" customHeight="1" x14ac:dyDescent="0.25">
      <c r="A3" s="158" t="s">
        <v>24</v>
      </c>
      <c r="B3" s="159" t="s">
        <v>25</v>
      </c>
      <c r="C3" s="160" t="s">
        <v>26</v>
      </c>
    </row>
    <row r="4" spans="1:3" ht="45.75" customHeight="1" x14ac:dyDescent="0.25">
      <c r="A4" s="145"/>
      <c r="B4" s="147"/>
      <c r="C4" s="161"/>
    </row>
    <row r="5" spans="1:3" x14ac:dyDescent="0.25">
      <c r="A5" s="75" t="s">
        <v>926</v>
      </c>
      <c r="B5" s="76">
        <v>0.21</v>
      </c>
      <c r="C5" s="77">
        <v>0.21</v>
      </c>
    </row>
    <row r="6" spans="1:3" x14ac:dyDescent="0.25">
      <c r="A6" s="75" t="s">
        <v>927</v>
      </c>
      <c r="B6" s="76">
        <v>0.9</v>
      </c>
      <c r="C6" s="77">
        <v>0.9</v>
      </c>
    </row>
    <row r="7" spans="1:3" x14ac:dyDescent="0.25">
      <c r="A7" s="75" t="s">
        <v>928</v>
      </c>
      <c r="B7" s="76">
        <v>1</v>
      </c>
      <c r="C7" s="77">
        <v>1</v>
      </c>
    </row>
    <row r="8" spans="1:3" x14ac:dyDescent="0.25">
      <c r="A8" s="75" t="s">
        <v>929</v>
      </c>
      <c r="B8" s="76">
        <v>0.9</v>
      </c>
      <c r="C8" s="77">
        <v>0.9</v>
      </c>
    </row>
    <row r="9" spans="1:3" x14ac:dyDescent="0.25">
      <c r="A9" s="75" t="s">
        <v>930</v>
      </c>
      <c r="B9" s="76">
        <v>0.9</v>
      </c>
      <c r="C9" s="77">
        <v>0.9</v>
      </c>
    </row>
    <row r="10" spans="1:3" x14ac:dyDescent="0.25">
      <c r="A10" s="75"/>
      <c r="B10" s="76"/>
      <c r="C10" s="77"/>
    </row>
    <row r="11" spans="1:3" x14ac:dyDescent="0.25">
      <c r="A11" s="75"/>
      <c r="B11" s="76"/>
      <c r="C11" s="77"/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C5" sqref="C5:C325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62" t="s">
        <v>931</v>
      </c>
      <c r="B1" s="162"/>
      <c r="C1" s="162"/>
      <c r="D1" s="162"/>
      <c r="E1" s="162"/>
      <c r="F1" s="162"/>
    </row>
    <row r="2" spans="1:6" ht="50.1" customHeight="1" x14ac:dyDescent="0.25">
      <c r="A2" s="163" t="str">
        <f>"INTERVALLES DE MARGE EN VIGUEUR LE "&amp;A1</f>
        <v>INTERVALLES DE MARGE EN VIGUEUR LE 11 NOVEMBRE 2022</v>
      </c>
      <c r="B2" s="163"/>
      <c r="C2" s="163"/>
      <c r="D2" s="163"/>
      <c r="E2" s="163"/>
      <c r="F2" s="163"/>
    </row>
    <row r="3" spans="1:6" ht="12.75" customHeight="1" x14ac:dyDescent="0.25">
      <c r="A3" s="164" t="s">
        <v>27</v>
      </c>
      <c r="B3" s="164" t="s">
        <v>21</v>
      </c>
      <c r="C3" s="164" t="s">
        <v>28</v>
      </c>
      <c r="D3" s="164" t="s">
        <v>29</v>
      </c>
      <c r="E3" s="164" t="s">
        <v>30</v>
      </c>
      <c r="F3" s="164" t="s">
        <v>31</v>
      </c>
    </row>
    <row r="4" spans="1:6" ht="15.75" thickBot="1" x14ac:dyDescent="0.3">
      <c r="A4" s="164"/>
      <c r="B4" s="164"/>
      <c r="C4" s="164"/>
      <c r="D4" s="164"/>
      <c r="E4" s="164"/>
      <c r="F4" s="164"/>
    </row>
    <row r="5" spans="1:6" x14ac:dyDescent="0.25">
      <c r="A5" s="37" t="s">
        <v>40</v>
      </c>
      <c r="B5" s="38" t="s">
        <v>932</v>
      </c>
      <c r="C5" s="39">
        <v>0.13762733663349871</v>
      </c>
      <c r="D5" s="40">
        <v>0.13732097314343014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0.16939132023136935</v>
      </c>
      <c r="D6" s="45">
        <v>0.16898435533337244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0.35429117907771407</v>
      </c>
      <c r="D7" s="50">
        <v>0.35398952088992858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6.1862626798837334E-2</v>
      </c>
      <c r="D8" s="50">
        <v>6.1876484632605339E-2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0.15669066789606242</v>
      </c>
      <c r="D9" s="50">
        <v>0.15642072475666105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0.11434782261533376</v>
      </c>
      <c r="D10" s="50">
        <v>0.1140914584156557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933</v>
      </c>
      <c r="C11" s="39">
        <v>0.15803985540472543</v>
      </c>
      <c r="D11" s="50">
        <v>0.15800048550216961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934</v>
      </c>
      <c r="C12" s="39">
        <v>0.15150094547306098</v>
      </c>
      <c r="D12" s="50">
        <v>0.15149572375787426</v>
      </c>
      <c r="E12" s="51">
        <v>0</v>
      </c>
      <c r="F12" s="52">
        <v>1</v>
      </c>
    </row>
    <row r="13" spans="1:6" x14ac:dyDescent="0.25">
      <c r="A13" s="48" t="s">
        <v>56</v>
      </c>
      <c r="B13" s="49" t="s">
        <v>57</v>
      </c>
      <c r="C13" s="39">
        <v>0.19531197099244055</v>
      </c>
      <c r="D13" s="50">
        <v>0.19491102046708705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0.10883947093350822</v>
      </c>
      <c r="D14" s="50">
        <v>0.10858412553220513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0.11022871071734731</v>
      </c>
      <c r="D15" s="50">
        <v>0.11023760490596685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8.2525316188106004E-2</v>
      </c>
      <c r="D16" s="50">
        <v>8.2941359278752916E-2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9.4198718721786229E-2</v>
      </c>
      <c r="D17" s="50">
        <v>9.5239878344854895E-2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0.10019853075850693</v>
      </c>
      <c r="D18" s="50">
        <v>0.10002176644328964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935</v>
      </c>
      <c r="C19" s="39">
        <v>0.13694683775938232</v>
      </c>
      <c r="D19" s="50">
        <v>0.13654455427263346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0.13440330751126822</v>
      </c>
      <c r="D20" s="50">
        <v>0.13594855396098232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0.15445888461964746</v>
      </c>
      <c r="D21" s="50">
        <v>0.15515740503123673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0.31639269609570997</v>
      </c>
      <c r="D22" s="50">
        <v>0.3166022624616136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75</v>
      </c>
      <c r="C23" s="39">
        <v>0.15529576958933464</v>
      </c>
      <c r="D23" s="50">
        <v>0.15793063860289858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8.1148239859142865E-2</v>
      </c>
      <c r="D24" s="50">
        <v>8.1045596300499206E-2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0.12096159980529382</v>
      </c>
      <c r="D25" s="50">
        <v>0.12054311629971767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0.1024002297943863</v>
      </c>
      <c r="D26" s="50">
        <v>0.10305274614466277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9.4908070073423598E-2</v>
      </c>
      <c r="D27" s="50">
        <v>9.4718420679769016E-2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87</v>
      </c>
      <c r="C28" s="39">
        <v>0.14765821550668384</v>
      </c>
      <c r="D28" s="50">
        <v>0.1473583881554657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936</v>
      </c>
      <c r="C29" s="39">
        <v>0.19238047719935042</v>
      </c>
      <c r="D29" s="50">
        <v>0.1917104464419894</v>
      </c>
      <c r="E29" s="51">
        <v>0</v>
      </c>
      <c r="F29" s="52">
        <v>0</v>
      </c>
    </row>
    <row r="30" spans="1:6" x14ac:dyDescent="0.25">
      <c r="A30" s="48" t="s">
        <v>90</v>
      </c>
      <c r="B30" s="49" t="s">
        <v>937</v>
      </c>
      <c r="C30" s="39">
        <v>0.12093309719623767</v>
      </c>
      <c r="D30" s="50">
        <v>0.12142755048766293</v>
      </c>
      <c r="E30" s="51">
        <v>0</v>
      </c>
      <c r="F30" s="52">
        <v>1</v>
      </c>
    </row>
    <row r="31" spans="1:6" x14ac:dyDescent="0.25">
      <c r="A31" s="48" t="s">
        <v>92</v>
      </c>
      <c r="B31" s="57" t="s">
        <v>938</v>
      </c>
      <c r="C31" s="39">
        <v>6.8390834715612164E-2</v>
      </c>
      <c r="D31" s="50">
        <v>6.8212729284817086E-2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0.12302818753609213</v>
      </c>
      <c r="D32" s="50">
        <v>0.12263001354975299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8.345616384409657E-2</v>
      </c>
      <c r="D33" s="50">
        <v>8.3213922789997063E-2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6.9988325768816806E-2</v>
      </c>
      <c r="D34" s="50">
        <v>6.9734120969423052E-2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9.8601555263725202E-2</v>
      </c>
      <c r="D35" s="50">
        <v>9.8603162077849832E-2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0.23380049725186158</v>
      </c>
      <c r="D36" s="50">
        <v>0.23403411672843794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939</v>
      </c>
      <c r="C37" s="39">
        <v>0.10315700100017719</v>
      </c>
      <c r="D37" s="50">
        <v>0.10296165551659051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0.16328149146295756</v>
      </c>
      <c r="D38" s="50">
        <v>0.16449530670372026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0.32320540581948382</v>
      </c>
      <c r="D39" s="50">
        <v>0.3252381764362961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0.20035785667404687</v>
      </c>
      <c r="D40" s="50">
        <v>0.20011871491482935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113</v>
      </c>
      <c r="C41" s="39">
        <v>0.10680751764782184</v>
      </c>
      <c r="D41" s="50">
        <v>0.10752198725277011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940</v>
      </c>
      <c r="C42" s="39">
        <v>7.8106027809317469E-2</v>
      </c>
      <c r="D42" s="50">
        <v>7.8155218508995483E-2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941</v>
      </c>
      <c r="C43" s="39">
        <v>7.1064668756814678E-2</v>
      </c>
      <c r="D43" s="50">
        <v>7.0938786525007291E-2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942</v>
      </c>
      <c r="C44" s="39">
        <v>0.26867659968932356</v>
      </c>
      <c r="D44" s="50">
        <v>0.23009541966349514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943</v>
      </c>
      <c r="C45" s="39">
        <v>0.26867659968932356</v>
      </c>
      <c r="D45" s="50">
        <v>0.23008971490814045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944</v>
      </c>
      <c r="C46" s="39">
        <v>0.26867659968932356</v>
      </c>
      <c r="D46" s="50">
        <v>0.23021149667162116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0.17454629268053268</v>
      </c>
      <c r="D47" s="50">
        <v>0.17533196658374953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0.1556935894070185</v>
      </c>
      <c r="D48" s="50">
        <v>0.15554822645657368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0.11956743047939293</v>
      </c>
      <c r="D49" s="50">
        <v>0.1193407385489825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7.6385487378925782E-2</v>
      </c>
      <c r="D50" s="50">
        <v>7.7168305986721267E-2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0.13996800664521455</v>
      </c>
      <c r="D51" s="50">
        <v>0.14007727088978436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945</v>
      </c>
      <c r="C52" s="39">
        <v>7.2621716382947205E-2</v>
      </c>
      <c r="D52" s="50">
        <v>7.2363976561154328E-2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7.9051838103839644E-2</v>
      </c>
      <c r="D53" s="50">
        <v>7.9537854129432067E-2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946</v>
      </c>
      <c r="C54" s="39">
        <v>0.15766665488487619</v>
      </c>
      <c r="D54" s="50">
        <v>0.15765452513549416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0.14731139026052492</v>
      </c>
      <c r="D55" s="50">
        <v>0.14704612967972963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0.11812839973047287</v>
      </c>
      <c r="D56" s="50">
        <v>0.11768049443587275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0.22766914781063946</v>
      </c>
      <c r="D57" s="50">
        <v>0.22719142795181316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0.11083552924079751</v>
      </c>
      <c r="D58" s="50">
        <v>0.11041679262959639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0.1202731109661844</v>
      </c>
      <c r="D59" s="50">
        <v>0.11993708991527741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947</v>
      </c>
      <c r="C60" s="39">
        <v>5.5305822414355318E-2</v>
      </c>
      <c r="D60" s="50">
        <v>5.5159616573015838E-2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39">
        <v>0.23154802378333131</v>
      </c>
      <c r="D61" s="58">
        <v>0.23152074410861076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39">
        <v>0.10967752464957109</v>
      </c>
      <c r="D62" s="58">
        <v>0.1098986719419924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39">
        <v>0.20365056484725783</v>
      </c>
      <c r="D63" s="58">
        <v>0.2100109678556501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948</v>
      </c>
      <c r="C64" s="39">
        <v>0.11879447028232917</v>
      </c>
      <c r="D64" s="58">
        <v>0.11898779558464742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39">
        <v>0.14671450184659635</v>
      </c>
      <c r="D65" s="58">
        <v>0.14623161020285219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949</v>
      </c>
      <c r="C66" s="39">
        <v>8.0227195140992053E-2</v>
      </c>
      <c r="D66" s="58">
        <v>8.0182246045496841E-2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165</v>
      </c>
      <c r="C67" s="39">
        <v>0.13551781669909976</v>
      </c>
      <c r="D67" s="50">
        <v>0.13551032879600314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950</v>
      </c>
      <c r="C68" s="39">
        <v>6.5943763797527394E-2</v>
      </c>
      <c r="D68" s="50">
        <v>6.590356168026569E-2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951</v>
      </c>
      <c r="C69" s="39">
        <v>7.9073081778197218E-2</v>
      </c>
      <c r="D69" s="50">
        <v>7.926578483334687E-2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0.15956820489629545</v>
      </c>
      <c r="D70" s="50">
        <v>0.16135999027976172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7.6711371941922749E-2</v>
      </c>
      <c r="D71" s="50">
        <v>7.6914921600195474E-2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0.1918625881913367</v>
      </c>
      <c r="D72" s="50">
        <v>0.1918677087441531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7.3504193548370136E-2</v>
      </c>
      <c r="D73" s="50">
        <v>7.3571783212525096E-2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0.19957993343774785</v>
      </c>
      <c r="D74" s="50">
        <v>0.19912142671679822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0.10167566316217894</v>
      </c>
      <c r="D75" s="50">
        <v>0.10140942571695258</v>
      </c>
      <c r="E75" s="51">
        <v>0</v>
      </c>
      <c r="F75" s="52">
        <v>0</v>
      </c>
    </row>
    <row r="76" spans="1:6" x14ac:dyDescent="0.25">
      <c r="A76" s="48" t="s">
        <v>182</v>
      </c>
      <c r="B76" s="78" t="s">
        <v>952</v>
      </c>
      <c r="C76" s="39">
        <v>7.6651656536162557E-2</v>
      </c>
      <c r="D76" s="50">
        <v>7.6697098132206057E-2</v>
      </c>
      <c r="E76" s="51">
        <v>0</v>
      </c>
      <c r="F76" s="52">
        <v>0</v>
      </c>
    </row>
    <row r="77" spans="1:6" x14ac:dyDescent="0.25">
      <c r="A77" s="48" t="s">
        <v>184</v>
      </c>
      <c r="B77" s="78" t="s">
        <v>185</v>
      </c>
      <c r="C77" s="39">
        <v>0.201682746112712</v>
      </c>
      <c r="D77" s="50">
        <v>0.20185417649792761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6.6477040336328272E-2</v>
      </c>
      <c r="D78" s="50">
        <v>6.6375555504994133E-2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0.17704048941690068</v>
      </c>
      <c r="D79" s="50">
        <v>0.17808519044728721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953</v>
      </c>
      <c r="C80" s="39">
        <v>0.13638621310787721</v>
      </c>
      <c r="D80" s="50">
        <v>0.13779827999320449</v>
      </c>
      <c r="E80" s="51">
        <v>0</v>
      </c>
      <c r="F80" s="52">
        <v>1</v>
      </c>
    </row>
    <row r="81" spans="1:6" x14ac:dyDescent="0.25">
      <c r="A81" s="48" t="s">
        <v>192</v>
      </c>
      <c r="B81" s="49" t="s">
        <v>193</v>
      </c>
      <c r="C81" s="39">
        <v>9.4458899857306128E-2</v>
      </c>
      <c r="D81" s="50">
        <v>9.4421670750818879E-2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0.29886972212124374</v>
      </c>
      <c r="D82" s="50">
        <v>0.29801657687085853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0.11311235193729713</v>
      </c>
      <c r="D83" s="50">
        <v>0.11301264020335031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0.11409669877682418</v>
      </c>
      <c r="D84" s="50">
        <v>0.11454487296498492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0.13691970798480446</v>
      </c>
      <c r="D85" s="50">
        <v>0.1385119926199837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9.584379692628664E-2</v>
      </c>
      <c r="D86" s="50">
        <v>9.5573447585075785E-2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0.19562172538111566</v>
      </c>
      <c r="D87" s="50">
        <v>0.19576188881989626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6.6666659924245308E-2</v>
      </c>
      <c r="D88" s="50">
        <v>6.6460635755063571E-2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0.1251173327887721</v>
      </c>
      <c r="D89" s="50">
        <v>0.1251751673223542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0.15005414617845189</v>
      </c>
      <c r="D90" s="50">
        <v>0.15004623899109495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0.12831164007206908</v>
      </c>
      <c r="D91" s="50">
        <v>0.12813669524526483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9.7162610004469477E-2</v>
      </c>
      <c r="D92" s="50">
        <v>9.6828473878892013E-2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954</v>
      </c>
      <c r="C93" s="39">
        <v>0.26867659968932356</v>
      </c>
      <c r="D93" s="50">
        <v>0.23130143826873004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0.11613677197700736</v>
      </c>
      <c r="D94" s="50">
        <v>0.11699463525171937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0.199818178881462</v>
      </c>
      <c r="D95" s="50">
        <v>0.20096621728010827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0.14350437664578863</v>
      </c>
      <c r="D96" s="50">
        <v>0.14348230934289746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0.12949635329722259</v>
      </c>
      <c r="D97" s="50">
        <v>0.12959469189885348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0.21024344142497933</v>
      </c>
      <c r="D98" s="50">
        <v>0.21086247340469141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0.28868292137774743</v>
      </c>
      <c r="D99" s="50">
        <v>0.28870577486780963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0.16920125165877911</v>
      </c>
      <c r="D100" s="50">
        <v>0.16879136470303871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6.5908729100106922E-2</v>
      </c>
      <c r="D101" s="50">
        <v>6.5768916455256093E-2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6.5002841182329907E-2</v>
      </c>
      <c r="D102" s="50">
        <v>6.5009154811468114E-2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6.2074125658181711E-2</v>
      </c>
      <c r="D103" s="50">
        <v>6.21341432377698E-2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0.24613728845622815</v>
      </c>
      <c r="D104" s="50">
        <v>0.24726255977998929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0.14965332605641027</v>
      </c>
      <c r="D105" s="50">
        <v>0.15067275009859213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0.23331005599491533</v>
      </c>
      <c r="D106" s="50">
        <v>0.23291858511931635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955</v>
      </c>
      <c r="C107" s="39">
        <v>0.26867659968932356</v>
      </c>
      <c r="D107" s="50">
        <v>0.30815999963877994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956</v>
      </c>
      <c r="C108" s="39">
        <v>0.26867659968932356</v>
      </c>
      <c r="D108" s="50">
        <v>0.30824733898660422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957</v>
      </c>
      <c r="C109" s="39">
        <v>0.26867659968932356</v>
      </c>
      <c r="D109" s="50">
        <v>0.3092704282022527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958</v>
      </c>
      <c r="C110" s="39">
        <v>0.26867659968932356</v>
      </c>
      <c r="D110" s="50">
        <v>0.30831954354532332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9.3786138256952506E-2</v>
      </c>
      <c r="D111" s="50">
        <v>9.3645408239649702E-2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7.2267626076235325E-2</v>
      </c>
      <c r="D112" s="50">
        <v>7.2125893379124423E-2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0.18632302762482331</v>
      </c>
      <c r="D113" s="50">
        <v>0.18631577723643161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0.22533942931182896</v>
      </c>
      <c r="D114" s="50">
        <v>0.2252874965204357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0.21668529654970892</v>
      </c>
      <c r="D115" s="50">
        <v>0.21700153430407476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0.10931304658030389</v>
      </c>
      <c r="D116" s="50">
        <v>0.10904254397301112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0.23046258225169239</v>
      </c>
      <c r="D117" s="50">
        <v>0.22929742249368618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0.19148077207447706</v>
      </c>
      <c r="D118" s="50">
        <v>0.19167259874574563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0.12471058622297393</v>
      </c>
      <c r="D119" s="50">
        <v>0.12634297178251155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6.1118629147329129E-2</v>
      </c>
      <c r="D120" s="50">
        <v>6.0938600470707288E-2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0.10739379708171473</v>
      </c>
      <c r="D121" s="50">
        <v>0.10697494330947389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0.20942778641685911</v>
      </c>
      <c r="D122" s="50">
        <v>0.20963573525168588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277</v>
      </c>
      <c r="C123" s="39">
        <v>0.10323916350475479</v>
      </c>
      <c r="D123" s="50">
        <v>0.10330129571331904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279</v>
      </c>
      <c r="C124" s="39">
        <v>0.10941762374341564</v>
      </c>
      <c r="D124" s="50">
        <v>0.10943656521223254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959</v>
      </c>
      <c r="C125" s="39">
        <v>6.7109077323252483E-2</v>
      </c>
      <c r="D125" s="50">
        <v>6.6867977025239986E-2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960</v>
      </c>
      <c r="C126" s="39">
        <v>0.1420953567256783</v>
      </c>
      <c r="D126" s="50">
        <v>0.1424506729540039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0.39076705046816362</v>
      </c>
      <c r="D127" s="50">
        <v>0.39072135773319633</v>
      </c>
      <c r="E127" s="51">
        <v>0</v>
      </c>
      <c r="F127" s="52">
        <v>0</v>
      </c>
    </row>
    <row r="128" spans="1:6" x14ac:dyDescent="0.25">
      <c r="A128" s="48" t="s">
        <v>286</v>
      </c>
      <c r="B128" s="79" t="s">
        <v>287</v>
      </c>
      <c r="C128" s="39">
        <v>0.15495698339980662</v>
      </c>
      <c r="D128" s="50">
        <v>0.15442381978776706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0.10301170690193459</v>
      </c>
      <c r="D129" s="50">
        <v>0.10287073975106352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8.4263662883213325E-2</v>
      </c>
      <c r="D130" s="50">
        <v>8.4062501854920202E-2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5.578075065566715E-2</v>
      </c>
      <c r="D131" s="50">
        <v>5.5577102113496403E-2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0.21537251255771495</v>
      </c>
      <c r="D132" s="50">
        <v>0.21507231526932269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297</v>
      </c>
      <c r="C133" s="39">
        <v>0.11906808097311243</v>
      </c>
      <c r="D133" s="50">
        <v>0.12053723536854051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299</v>
      </c>
      <c r="C134" s="39">
        <v>0.27376078830705314</v>
      </c>
      <c r="D134" s="50">
        <v>0.27370797086003107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961</v>
      </c>
      <c r="C135" s="39">
        <v>0.25915109604979031</v>
      </c>
      <c r="D135" s="50">
        <v>0.25892557761245033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962</v>
      </c>
      <c r="C136" s="39">
        <v>0.24888379814195294</v>
      </c>
      <c r="D136" s="50">
        <v>0.24867386406076608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963</v>
      </c>
      <c r="C137" s="39">
        <v>0.17880077606853945</v>
      </c>
      <c r="D137" s="50">
        <v>0.17837425276021981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964</v>
      </c>
      <c r="C138" s="39">
        <v>0.3539910749794018</v>
      </c>
      <c r="D138" s="50">
        <v>0.35459024761303326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309</v>
      </c>
      <c r="C139" s="39">
        <v>0.34846255520772862</v>
      </c>
      <c r="D139" s="50">
        <v>0.34890984874458425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965</v>
      </c>
      <c r="C140" s="39">
        <v>0.25241584185611293</v>
      </c>
      <c r="D140" s="50">
        <v>0.25323666772895131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966</v>
      </c>
      <c r="C141" s="39">
        <v>8.1038450962299391E-2</v>
      </c>
      <c r="D141" s="50">
        <v>8.103767411242814E-2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4.342293431196928E-2</v>
      </c>
      <c r="D142" s="50">
        <v>4.3340365282780444E-2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967</v>
      </c>
      <c r="C143" s="39">
        <v>6.6193292778880766E-2</v>
      </c>
      <c r="D143" s="50">
        <v>6.6030842053047087E-2</v>
      </c>
      <c r="E143" s="51">
        <v>0</v>
      </c>
      <c r="F143" s="52">
        <v>1</v>
      </c>
    </row>
    <row r="144" spans="1:6" x14ac:dyDescent="0.25">
      <c r="A144" s="61" t="s">
        <v>318</v>
      </c>
      <c r="B144" s="49" t="s">
        <v>319</v>
      </c>
      <c r="C144" s="39">
        <v>0.4364867509943462</v>
      </c>
      <c r="D144" s="50">
        <v>0.43632043845782476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321</v>
      </c>
      <c r="C145" s="39">
        <v>0.17212210958051044</v>
      </c>
      <c r="D145" s="50">
        <v>0.17209284781320786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968</v>
      </c>
      <c r="C146" s="39">
        <v>7.5536922502326465E-2</v>
      </c>
      <c r="D146" s="50">
        <v>7.5549738084408458E-2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969</v>
      </c>
      <c r="C147" s="39">
        <v>6.0945072664387895E-2</v>
      </c>
      <c r="D147" s="50">
        <v>6.1070204247456045E-2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970</v>
      </c>
      <c r="C148" s="39">
        <v>9.5719892389691474E-2</v>
      </c>
      <c r="D148" s="50">
        <v>0.10051086105853901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971</v>
      </c>
      <c r="C149" s="39">
        <v>6.7852743259848691E-2</v>
      </c>
      <c r="D149" s="50">
        <v>7.129747874922876E-2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331</v>
      </c>
      <c r="C150" s="39">
        <v>0.15421527431576104</v>
      </c>
      <c r="D150" s="50">
        <v>0.15372401182778028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972</v>
      </c>
      <c r="C151" s="39">
        <v>8.3883993458343215E-2</v>
      </c>
      <c r="D151" s="50">
        <v>8.4083865348335854E-2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335</v>
      </c>
      <c r="C152" s="39">
        <v>0.20844329116842455</v>
      </c>
      <c r="D152" s="50">
        <v>0.20805834933953082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973</v>
      </c>
      <c r="C153" s="39">
        <v>0.11949906173686151</v>
      </c>
      <c r="D153" s="50">
        <v>0.1193850109376659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0.11618461270721202</v>
      </c>
      <c r="D154" s="50">
        <v>0.11596622930821615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974</v>
      </c>
      <c r="C155" s="39">
        <v>9.2316733522320754E-2</v>
      </c>
      <c r="D155" s="50">
        <v>9.2318715107174709E-2</v>
      </c>
      <c r="E155" s="51">
        <v>0</v>
      </c>
      <c r="F155" s="52">
        <v>1</v>
      </c>
    </row>
    <row r="156" spans="1:6" x14ac:dyDescent="0.25">
      <c r="A156" s="48" t="s">
        <v>342</v>
      </c>
      <c r="B156" s="49" t="s">
        <v>343</v>
      </c>
      <c r="C156" s="39">
        <v>0.22094138559811297</v>
      </c>
      <c r="D156" s="50">
        <v>0.2207589060372496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0.17457118654356216</v>
      </c>
      <c r="D157" s="50">
        <v>0.17431343416165834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7.6374577532479948E-2</v>
      </c>
      <c r="D158" s="50">
        <v>7.8264261182410172E-2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0.16842654250110872</v>
      </c>
      <c r="D159" s="50">
        <v>0.16851550797342829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0.27786832390987981</v>
      </c>
      <c r="D160" s="50">
        <v>0.27786175775595523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0.1410388679197177</v>
      </c>
      <c r="D161" s="50">
        <v>0.14071029007740826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6.7579779163496626E-2</v>
      </c>
      <c r="D162" s="50">
        <v>6.7402914436408043E-2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0.26092270517852773</v>
      </c>
      <c r="D163" s="50">
        <v>0.26115304649602838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975</v>
      </c>
      <c r="C164" s="39">
        <v>9.0913723934220717E-2</v>
      </c>
      <c r="D164" s="50">
        <v>9.0684727555388381E-2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976</v>
      </c>
      <c r="C165" s="39">
        <v>0.1965118774528464</v>
      </c>
      <c r="D165" s="50">
        <v>0.19649258057032284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977</v>
      </c>
      <c r="C166" s="39">
        <v>0.13146461887856742</v>
      </c>
      <c r="D166" s="50">
        <v>0.13137763735204883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0.12318961475678111</v>
      </c>
      <c r="D167" s="50">
        <v>0.12300934826032327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0.25846612704977956</v>
      </c>
      <c r="D168" s="50">
        <v>0.25863034993439682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0.1817107645846586</v>
      </c>
      <c r="D169" s="50">
        <v>0.18121045367380828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978</v>
      </c>
      <c r="C170" s="39">
        <v>0.17972277465892661</v>
      </c>
      <c r="D170" s="50">
        <v>0.18060090385125535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979</v>
      </c>
      <c r="C171" s="39">
        <v>0.18941590474887227</v>
      </c>
      <c r="D171" s="50">
        <v>0.1884657734250389</v>
      </c>
      <c r="E171" s="51">
        <v>0</v>
      </c>
      <c r="F171" s="52">
        <v>1</v>
      </c>
    </row>
    <row r="172" spans="1:6" x14ac:dyDescent="0.25">
      <c r="A172" s="48" t="s">
        <v>374</v>
      </c>
      <c r="B172" s="49" t="s">
        <v>375</v>
      </c>
      <c r="C172" s="39">
        <v>0.16683890888013733</v>
      </c>
      <c r="D172" s="50">
        <v>0.16655205940199513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0.17852166240157472</v>
      </c>
      <c r="D173" s="50">
        <v>0.17820337908016143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0.15388736508087547</v>
      </c>
      <c r="D174" s="50">
        <v>0.15343192448227602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0.23429995828497269</v>
      </c>
      <c r="D175" s="50">
        <v>0.23461589056467405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980</v>
      </c>
      <c r="C176" s="39">
        <v>9.5290459546379297E-2</v>
      </c>
      <c r="D176" s="50">
        <v>9.5230254721485511E-2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0.11272760881339534</v>
      </c>
      <c r="D177" s="58">
        <v>0.11274794161788472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0.11376644322609042</v>
      </c>
      <c r="D178" s="50">
        <v>0.11340619688387568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0.14285446316015504</v>
      </c>
      <c r="D179" s="50">
        <v>0.14302332153566857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981</v>
      </c>
      <c r="C180" s="39">
        <v>6.108483233260939E-2</v>
      </c>
      <c r="D180" s="50">
        <v>6.0898891108947584E-2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0.10823207412031571</v>
      </c>
      <c r="D181" s="50">
        <v>0.10786554874707321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0.14651450195581847</v>
      </c>
      <c r="D182" s="50">
        <v>0.14796072176098871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982</v>
      </c>
      <c r="C183" s="39">
        <v>8.4122636673379658E-2</v>
      </c>
      <c r="D183" s="50">
        <v>8.3901921643527416E-2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0.16864174881552024</v>
      </c>
      <c r="D184" s="50">
        <v>0.16810006365545202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0.27535512234972703</v>
      </c>
      <c r="D185" s="50">
        <v>0.27493777664947877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0.26414566267779216</v>
      </c>
      <c r="D186" s="50">
        <v>0.2636135677162279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0.1341695889858244</v>
      </c>
      <c r="D187" s="50">
        <v>0.13379826258698227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6.8588197846752283E-2</v>
      </c>
      <c r="D188" s="50">
        <v>6.8486866743987865E-2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0.30825271577093794</v>
      </c>
      <c r="D189" s="50">
        <v>0.30807524904339301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0.15129986702504888</v>
      </c>
      <c r="D190" s="50">
        <v>0.15151553089880326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0.31809086976879913</v>
      </c>
      <c r="D191" s="50">
        <v>0.32133620935677876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8.0775824761900469E-2</v>
      </c>
      <c r="D192" s="50">
        <v>8.0695443306035078E-2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0.20667061379005314</v>
      </c>
      <c r="D193" s="50">
        <v>0.20668269858782384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0.18494582106832455</v>
      </c>
      <c r="D194" s="50">
        <v>0.1868751089316357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0.21988206151792072</v>
      </c>
      <c r="D195" s="50">
        <v>0.21934558225851522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0.25564917482192928</v>
      </c>
      <c r="D196" s="50">
        <v>0.25552999424437645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0.23334327239217642</v>
      </c>
      <c r="D197" s="50">
        <v>0.23383036487511907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9.4119618901329666E-2</v>
      </c>
      <c r="D198" s="50">
        <v>9.4557650538788535E-2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0.14636313532080605</v>
      </c>
      <c r="D199" s="50">
        <v>0.14599604575855513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0.35900343096645199</v>
      </c>
      <c r="D200" s="50">
        <v>0.35837298375066962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9.8834333105076028E-2</v>
      </c>
      <c r="D201" s="50">
        <v>9.8738862370911173E-2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0.20437167142742518</v>
      </c>
      <c r="D202" s="50">
        <v>0.20645917282735432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0.14905578182282483</v>
      </c>
      <c r="D203" s="50">
        <v>0.1541392764561999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8.8000305673768861E-2</v>
      </c>
      <c r="D204" s="50">
        <v>8.7824944118485321E-2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0.17811014782048729</v>
      </c>
      <c r="D205" s="50">
        <v>0.17866255308097959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0.14041676007099077</v>
      </c>
      <c r="D206" s="50">
        <v>0.14334623254494244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0.10760962743914312</v>
      </c>
      <c r="D207" s="50">
        <v>0.10745831611284737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0.10693219224138423</v>
      </c>
      <c r="D208" s="50">
        <v>0.1069631008062573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983</v>
      </c>
      <c r="C209" s="39">
        <v>0.16437058470418275</v>
      </c>
      <c r="D209" s="50">
        <v>0.16591179556106073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984</v>
      </c>
      <c r="C210" s="39">
        <v>8.0071970270681136E-2</v>
      </c>
      <c r="D210" s="50">
        <v>7.987520744054788E-2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8.7508796300358987E-2</v>
      </c>
      <c r="D211" s="50">
        <v>8.7911495224959724E-2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0.17966062897745305</v>
      </c>
      <c r="D212" s="58">
        <v>0.17932936964629326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0.12019927318359552</v>
      </c>
      <c r="D213" s="58">
        <v>0.12179869617790412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985</v>
      </c>
      <c r="C214" s="39">
        <v>0.19912547999304714</v>
      </c>
      <c r="D214" s="50">
        <v>0.19907440108110067</v>
      </c>
      <c r="E214" s="51">
        <v>0</v>
      </c>
      <c r="F214" s="52">
        <v>1</v>
      </c>
    </row>
    <row r="215" spans="1:6" x14ac:dyDescent="0.25">
      <c r="A215" s="48" t="s">
        <v>460</v>
      </c>
      <c r="B215" s="49" t="s">
        <v>461</v>
      </c>
      <c r="C215" s="39">
        <v>0.17205929198995967</v>
      </c>
      <c r="D215" s="50">
        <v>0.17178859220311621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463</v>
      </c>
      <c r="C216" s="39">
        <v>0.28485331084291582</v>
      </c>
      <c r="D216" s="50">
        <v>0.28485855263380666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986</v>
      </c>
      <c r="C217" s="39">
        <v>7.8350161753798775E-2</v>
      </c>
      <c r="D217" s="50">
        <v>7.8116679111313314E-2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7.179632379915285E-2</v>
      </c>
      <c r="D218" s="50">
        <v>7.17883403493704E-2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0.13092781958178407</v>
      </c>
      <c r="D219" s="50">
        <v>0.13066939572306802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987</v>
      </c>
      <c r="C220" s="39">
        <v>7.1555741199219924E-2</v>
      </c>
      <c r="D220" s="50">
        <v>7.1543727244328878E-2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473</v>
      </c>
      <c r="C221" s="39">
        <v>0.16519738500419767</v>
      </c>
      <c r="D221" s="50">
        <v>0.16512812614008382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7.2061517096047106E-2</v>
      </c>
      <c r="D222" s="50">
        <v>7.1850401766800479E-2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0.2206733574603473</v>
      </c>
      <c r="D223" s="50">
        <v>0.21983847868816217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479</v>
      </c>
      <c r="C224" s="39">
        <v>7.8811664036922982E-2</v>
      </c>
      <c r="D224" s="50">
        <v>7.9099031161969452E-2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988</v>
      </c>
      <c r="C225" s="39">
        <v>0.10752221395044124</v>
      </c>
      <c r="D225" s="50">
        <v>0.10735546093018461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989</v>
      </c>
      <c r="C226" s="39">
        <v>7.3607756631355437E-2</v>
      </c>
      <c r="D226" s="62">
        <v>7.3469654434830167E-2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7.5102308611391125E-2</v>
      </c>
      <c r="D227" s="50">
        <v>7.4934204773473845E-2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0.15929578730667149</v>
      </c>
      <c r="D228" s="50">
        <v>0.15871980358321408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0.18561927020245894</v>
      </c>
      <c r="D229" s="50">
        <v>0.18525725683840363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0.16416671897030044</v>
      </c>
      <c r="D230" s="50">
        <v>0.16417418524201888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0.24796262271446398</v>
      </c>
      <c r="D231" s="50">
        <v>0.24798550086349933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5.4072265431349645E-2</v>
      </c>
      <c r="D232" s="50">
        <v>5.4080715767994392E-2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0.26690859985459781</v>
      </c>
      <c r="D233" s="50">
        <v>0.26637899736734849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0.170537157704515</v>
      </c>
      <c r="D234" s="50">
        <v>0.17043563753798829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501</v>
      </c>
      <c r="C235" s="39">
        <v>8.7382523927779787E-2</v>
      </c>
      <c r="D235" s="50">
        <v>8.7726231355518575E-2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990</v>
      </c>
      <c r="C236" s="39">
        <v>6.7912046018491073E-2</v>
      </c>
      <c r="D236" s="50">
        <v>6.7645252973682429E-2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991</v>
      </c>
      <c r="C237" s="39">
        <v>7.7844933885553302E-2</v>
      </c>
      <c r="D237" s="50">
        <v>7.8036749512157361E-2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0.15421110228251469</v>
      </c>
      <c r="D238" s="50">
        <v>0.15371152734107979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992</v>
      </c>
      <c r="C239" s="39">
        <v>0.10903992666975827</v>
      </c>
      <c r="D239" s="50">
        <v>0.10870961407173445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0.1962799052793549</v>
      </c>
      <c r="D240" s="50">
        <v>0.19636404518015455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9.1397216271902032E-2</v>
      </c>
      <c r="D241" s="50">
        <v>9.1787200632018728E-2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7.8026111736091808E-2</v>
      </c>
      <c r="D242" s="50">
        <v>7.785456825145462E-2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0.31691587438629665</v>
      </c>
      <c r="D243" s="50">
        <v>0.31696990669292457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0.14625828958579012</v>
      </c>
      <c r="D244" s="50">
        <v>0.14588890731347226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0.18902081914582453</v>
      </c>
      <c r="D245" s="50">
        <v>0.18966240683994345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523</v>
      </c>
      <c r="C246" s="39">
        <v>9.634952949373593E-2</v>
      </c>
      <c r="D246" s="50">
        <v>9.6316022265980461E-2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993</v>
      </c>
      <c r="C247" s="39">
        <v>0.13444737654109734</v>
      </c>
      <c r="D247" s="50">
        <v>0.13476628764758239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527</v>
      </c>
      <c r="C248" s="39">
        <v>0.19139434846310727</v>
      </c>
      <c r="D248" s="50">
        <v>0.19165860566796061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529</v>
      </c>
      <c r="C249" s="39">
        <v>0.13581132775307991</v>
      </c>
      <c r="D249" s="50">
        <v>0.13582274086319987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994</v>
      </c>
      <c r="C250" s="39">
        <v>6.6462429374996981E-2</v>
      </c>
      <c r="D250" s="50">
        <v>6.6381436986368003E-2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995</v>
      </c>
      <c r="C251" s="39">
        <v>6.046387693358625E-2</v>
      </c>
      <c r="D251" s="50">
        <v>6.0604006232187049E-2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996</v>
      </c>
      <c r="C252" s="39">
        <v>5.3326456428770624E-2</v>
      </c>
      <c r="D252" s="50">
        <v>5.3244474661603043E-2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5.885228285656742E-2</v>
      </c>
      <c r="D253" s="50">
        <v>5.8666063152953189E-2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9.5562139060017093E-2</v>
      </c>
      <c r="D254" s="50">
        <v>9.5280901257628031E-2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0.10532622452438994</v>
      </c>
      <c r="D255" s="50">
        <v>0.10513545161264951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0.12011812393354902</v>
      </c>
      <c r="D256" s="50">
        <v>0.12022176547047968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997</v>
      </c>
      <c r="C257" s="39">
        <v>7.5535432019034218E-2</v>
      </c>
      <c r="D257" s="50">
        <v>7.5455711163590816E-2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39">
        <v>0.12458298828637987</v>
      </c>
      <c r="D258" s="50">
        <v>0.12464220689538578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39">
        <v>0.19078084871445788</v>
      </c>
      <c r="D259" s="50">
        <v>0.19123183215251549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39">
        <v>0.12446354876688581</v>
      </c>
      <c r="D260" s="50">
        <v>0.12420637512125887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39">
        <v>7.9144642699231008E-2</v>
      </c>
      <c r="D261" s="50">
        <v>8.0526426881251861E-2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39">
        <v>0.12276262361838729</v>
      </c>
      <c r="D262" s="50">
        <v>0.12283094024440494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39">
        <v>0.29429877317378272</v>
      </c>
      <c r="D263" s="50">
        <v>0.29462517916038755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998</v>
      </c>
      <c r="C264" s="39">
        <v>0.30439679129588537</v>
      </c>
      <c r="D264" s="50">
        <v>0.30441030185940543</v>
      </c>
      <c r="E264" s="51">
        <v>0</v>
      </c>
      <c r="F264" s="52">
        <v>1</v>
      </c>
    </row>
    <row r="265" spans="1:6" x14ac:dyDescent="0.25">
      <c r="A265" s="48" t="s">
        <v>560</v>
      </c>
      <c r="B265" s="53" t="s">
        <v>561</v>
      </c>
      <c r="C265" s="39">
        <v>0.1393967230618986</v>
      </c>
      <c r="D265" s="58">
        <v>0.14162142043582004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563</v>
      </c>
      <c r="C266" s="39">
        <v>0.11897750907016946</v>
      </c>
      <c r="D266" s="58">
        <v>0.11862853138499312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9.714416406047692E-2</v>
      </c>
      <c r="D267" s="50">
        <v>9.7196897655639908E-2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7.6906776687906284E-2</v>
      </c>
      <c r="D268" s="50">
        <v>7.6718775758827448E-2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999</v>
      </c>
      <c r="C269" s="39">
        <v>6.9387758763686067E-2</v>
      </c>
      <c r="D269" s="50">
        <v>6.9862034110399596E-2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0.20279003457641392</v>
      </c>
      <c r="D270" s="50">
        <v>0.20217025478300488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0.11499445163193173</v>
      </c>
      <c r="D271" s="50">
        <v>0.11501804324975279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0.19062301327665454</v>
      </c>
      <c r="D272" s="50">
        <v>0.19062967047460982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0.24713022724265088</v>
      </c>
      <c r="D273" s="50">
        <v>0.24667164214331269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0.10522685495192872</v>
      </c>
      <c r="D274" s="50">
        <v>0.10508237737614116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1000</v>
      </c>
      <c r="C275" s="39">
        <v>3.1967784067292525E-2</v>
      </c>
      <c r="D275" s="50">
        <v>3.2037611516733719E-2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2.715352411395049E-2</v>
      </c>
      <c r="D276" s="50">
        <v>2.7119946471707675E-2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0.17013368222974246</v>
      </c>
      <c r="D277" s="50">
        <v>0.17381108249494362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0.20337978700371501</v>
      </c>
      <c r="D278" s="50">
        <v>0.20337978700371501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6.6880378997741671E-2</v>
      </c>
      <c r="D279" s="50">
        <v>6.6930876896397901E-2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0.21629332883953398</v>
      </c>
      <c r="D280" s="50">
        <v>0.2159548598596952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0.32394851385691092</v>
      </c>
      <c r="D281" s="50">
        <v>0.32343001834494606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0.76728179965226273</v>
      </c>
      <c r="D282" s="50">
        <v>0.7671167684853637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1.294080497345987E-2</v>
      </c>
      <c r="D283" s="58">
        <v>1.293648963523767E-2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1.6998917164064976E-2</v>
      </c>
      <c r="D284" s="58">
        <v>1.6959447972148295E-2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8.9203582680688134E-2</v>
      </c>
      <c r="D285" s="58">
        <v>8.8991155370419045E-2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0.23465200764358601</v>
      </c>
      <c r="D286" s="58">
        <v>0.23543316769911146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0.20269903461175767</v>
      </c>
      <c r="D287" s="50">
        <v>0.20306600820854759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0.33557602125421682</v>
      </c>
      <c r="D288" s="58">
        <v>0.3344764683904573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0.16340068996805762</v>
      </c>
      <c r="D289" s="50">
        <v>0.16298100968551005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0.14205433566185119</v>
      </c>
      <c r="D290" s="50">
        <v>0.14165513042671646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1001</v>
      </c>
      <c r="C291" s="39">
        <v>6.4405958488583312E-2</v>
      </c>
      <c r="D291" s="50">
        <v>6.4127715751419567E-2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0.14781728350377932</v>
      </c>
      <c r="D292" s="50">
        <v>0.14745044343921321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0.23754612066210723</v>
      </c>
      <c r="D293" s="50">
        <v>0.23680012975004192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8.8505635450712383E-2</v>
      </c>
      <c r="D294" s="50">
        <v>8.8440731485635291E-2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9.9421384081305991E-2</v>
      </c>
      <c r="D295" s="50">
        <v>9.9136828178221587E-2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1002</v>
      </c>
      <c r="C296" s="39">
        <v>8.3762139488775908E-2</v>
      </c>
      <c r="D296" s="50">
        <v>8.385132318276059E-2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0.31748396058941142</v>
      </c>
      <c r="D297" s="50">
        <v>0.31744591864657407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1.8650633455614008E-2</v>
      </c>
      <c r="D298" s="50">
        <v>1.8662313435484273E-2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5.0705253840182443E-2</v>
      </c>
      <c r="D299" s="50">
        <v>5.0696193066248937E-2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0.12189689507717152</v>
      </c>
      <c r="D300" s="50">
        <v>0.1226119018915055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6.2415238109608889E-2</v>
      </c>
      <c r="D301" s="50">
        <v>6.2464224433171067E-2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0.12351627353170329</v>
      </c>
      <c r="D302" s="50">
        <v>0.12315719608490391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5.9753068086852899E-2</v>
      </c>
      <c r="D303" s="50">
        <v>5.9977966431498192E-2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6.0906240882861777E-2</v>
      </c>
      <c r="D304" s="50">
        <v>6.0797195396925838E-2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5.7256852190935917E-2</v>
      </c>
      <c r="D305" s="50">
        <v>5.7426114944248693E-2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7.1385268116869488E-2</v>
      </c>
      <c r="D306" s="50">
        <v>7.1325358612385162E-2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9.6565038938997011E-3</v>
      </c>
      <c r="D307" s="50">
        <v>9.6321342564081158E-3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647</v>
      </c>
      <c r="C308" s="39">
        <v>7.3363049953428419E-2</v>
      </c>
      <c r="D308" s="50">
        <v>7.3582294967322437E-2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8.7652724339509644E-2</v>
      </c>
      <c r="D309" s="50">
        <v>8.808225012233703E-2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651</v>
      </c>
      <c r="C310" s="39">
        <v>0.15626644409273455</v>
      </c>
      <c r="D310" s="50">
        <v>0.15722806714946658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653</v>
      </c>
      <c r="C311" s="39">
        <v>2.7678686857639259E-2</v>
      </c>
      <c r="D311" s="50">
        <v>2.762539196512058E-2</v>
      </c>
      <c r="E311" s="51">
        <v>0</v>
      </c>
      <c r="F311" s="52">
        <v>0</v>
      </c>
    </row>
    <row r="312" spans="1:6" x14ac:dyDescent="0.25">
      <c r="A312" s="48" t="s">
        <v>654</v>
      </c>
      <c r="B312" s="49" t="s">
        <v>655</v>
      </c>
      <c r="C312" s="39">
        <v>8.8944136926982886E-2</v>
      </c>
      <c r="D312" s="50">
        <v>8.8942815076968607E-2</v>
      </c>
      <c r="E312" s="51">
        <v>0</v>
      </c>
      <c r="F312" s="52">
        <v>0</v>
      </c>
    </row>
    <row r="313" spans="1:6" x14ac:dyDescent="0.25">
      <c r="A313" s="48" t="s">
        <v>656</v>
      </c>
      <c r="B313" s="49" t="s">
        <v>1003</v>
      </c>
      <c r="C313" s="39">
        <v>6.1559562535423551E-2</v>
      </c>
      <c r="D313" s="50">
        <v>6.177530864118369E-2</v>
      </c>
      <c r="E313" s="51">
        <v>0</v>
      </c>
      <c r="F313" s="52">
        <v>0</v>
      </c>
    </row>
    <row r="314" spans="1:6" x14ac:dyDescent="0.25">
      <c r="A314" s="48" t="s">
        <v>658</v>
      </c>
      <c r="B314" s="57" t="s">
        <v>659</v>
      </c>
      <c r="C314" s="39">
        <v>6.6063593659747441E-2</v>
      </c>
      <c r="D314" s="50">
        <v>6.5943247930250123E-2</v>
      </c>
      <c r="E314" s="51">
        <v>0</v>
      </c>
      <c r="F314" s="52">
        <v>0</v>
      </c>
    </row>
    <row r="315" spans="1:6" x14ac:dyDescent="0.25">
      <c r="A315" s="48" t="s">
        <v>660</v>
      </c>
      <c r="B315" s="49" t="s">
        <v>1004</v>
      </c>
      <c r="C315" s="39">
        <v>6.5388738637447819E-2</v>
      </c>
      <c r="D315" s="50">
        <v>6.5303846124647208E-2</v>
      </c>
      <c r="E315" s="51">
        <v>0</v>
      </c>
      <c r="F315" s="52">
        <v>0</v>
      </c>
    </row>
    <row r="316" spans="1:6" x14ac:dyDescent="0.25">
      <c r="A316" s="48" t="s">
        <v>660</v>
      </c>
      <c r="B316" s="49" t="s">
        <v>1005</v>
      </c>
      <c r="C316" s="39">
        <v>0.1033886737098951</v>
      </c>
      <c r="D316" s="50">
        <v>0.10325444686152262</v>
      </c>
      <c r="E316" s="51">
        <v>1</v>
      </c>
      <c r="F316" s="52">
        <v>0</v>
      </c>
    </row>
    <row r="317" spans="1:6" x14ac:dyDescent="0.25">
      <c r="A317" s="48" t="s">
        <v>663</v>
      </c>
      <c r="B317" s="57" t="s">
        <v>664</v>
      </c>
      <c r="C317" s="39">
        <v>4.9315596463461293E-2</v>
      </c>
      <c r="D317" s="50">
        <v>5.0227946953711924E-2</v>
      </c>
      <c r="E317" s="51">
        <v>0</v>
      </c>
      <c r="F317" s="52">
        <v>0</v>
      </c>
    </row>
    <row r="318" spans="1:6" x14ac:dyDescent="0.25">
      <c r="A318" s="48" t="s">
        <v>665</v>
      </c>
      <c r="B318" s="53" t="s">
        <v>666</v>
      </c>
      <c r="C318" s="39">
        <v>4.7406254320621163E-2</v>
      </c>
      <c r="D318" s="50">
        <v>4.7395880418073313E-2</v>
      </c>
      <c r="E318" s="51">
        <v>0</v>
      </c>
      <c r="F318" s="52">
        <v>0</v>
      </c>
    </row>
    <row r="319" spans="1:6" x14ac:dyDescent="0.25">
      <c r="A319" s="48" t="s">
        <v>667</v>
      </c>
      <c r="B319" s="49" t="s">
        <v>668</v>
      </c>
      <c r="C319" s="39">
        <v>4.4947414891511814E-2</v>
      </c>
      <c r="D319" s="50">
        <v>4.4834758261619756E-2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670</v>
      </c>
      <c r="C320" s="39">
        <v>9.9161728845213334E-2</v>
      </c>
      <c r="D320" s="50">
        <v>9.931033643056876E-2</v>
      </c>
      <c r="E320" s="51">
        <v>0</v>
      </c>
      <c r="F320" s="52">
        <v>0</v>
      </c>
    </row>
    <row r="321" spans="1:6" x14ac:dyDescent="0.25">
      <c r="A321" s="48" t="s">
        <v>671</v>
      </c>
      <c r="B321" s="53" t="s">
        <v>672</v>
      </c>
      <c r="C321" s="39">
        <v>6.6655881538797077E-2</v>
      </c>
      <c r="D321" s="50">
        <v>6.6694717043982082E-2</v>
      </c>
      <c r="E321" s="51">
        <v>0</v>
      </c>
      <c r="F321" s="52">
        <v>0</v>
      </c>
    </row>
    <row r="322" spans="1:6" x14ac:dyDescent="0.25">
      <c r="A322" s="48" t="s">
        <v>673</v>
      </c>
      <c r="B322" s="49" t="s">
        <v>674</v>
      </c>
      <c r="C322" s="39">
        <v>0.11230367064942784</v>
      </c>
      <c r="D322" s="50">
        <v>0.11229776460227392</v>
      </c>
      <c r="E322" s="51">
        <v>0</v>
      </c>
      <c r="F322" s="52">
        <v>0</v>
      </c>
    </row>
    <row r="323" spans="1:6" x14ac:dyDescent="0.25">
      <c r="A323" s="48" t="s">
        <v>675</v>
      </c>
      <c r="B323" s="49" t="s">
        <v>676</v>
      </c>
      <c r="C323" s="39">
        <v>7.8767411785385488E-2</v>
      </c>
      <c r="D323" s="50">
        <v>7.9150674594332587E-2</v>
      </c>
      <c r="E323" s="51">
        <v>0</v>
      </c>
      <c r="F323" s="52">
        <v>0</v>
      </c>
    </row>
    <row r="324" spans="1:6" x14ac:dyDescent="0.25">
      <c r="A324" s="48" t="s">
        <v>677</v>
      </c>
      <c r="B324" s="49" t="s">
        <v>1006</v>
      </c>
      <c r="C324" s="39">
        <v>5.8220507854229636E-2</v>
      </c>
      <c r="D324" s="50">
        <v>5.814388552991194E-2</v>
      </c>
      <c r="E324" s="51">
        <v>0</v>
      </c>
      <c r="F324" s="52">
        <v>0</v>
      </c>
    </row>
    <row r="325" spans="1:6" x14ac:dyDescent="0.25">
      <c r="A325" s="48" t="s">
        <v>679</v>
      </c>
      <c r="B325" s="57" t="s">
        <v>680</v>
      </c>
      <c r="C325" s="39">
        <v>6.1257087913334257E-2</v>
      </c>
      <c r="D325" s="50">
        <v>6.1246830519466014E-2</v>
      </c>
      <c r="E325" s="51">
        <v>0</v>
      </c>
      <c r="F325" s="52">
        <v>0</v>
      </c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08"/>
      <c r="B1" s="109"/>
      <c r="C1" s="109"/>
      <c r="D1" s="109"/>
    </row>
    <row r="2" spans="1:4" ht="50.1" customHeight="1" thickBot="1" x14ac:dyDescent="0.3">
      <c r="A2" s="96" t="str">
        <f>"INTERVALLES DE MARGE EN VIGUEUR LE "&amp;'OPTIONS - INTERVALLES DE MARGE'!A1</f>
        <v>INTERVALLES DE MARGE EN VIGUEUR LE 11 NOVEMBRE 2022</v>
      </c>
      <c r="B2" s="97"/>
      <c r="C2" s="97"/>
      <c r="D2" s="97"/>
    </row>
    <row r="3" spans="1:4" ht="12.75" customHeight="1" x14ac:dyDescent="0.25">
      <c r="A3" s="99" t="s">
        <v>20</v>
      </c>
      <c r="B3" s="101" t="s">
        <v>21</v>
      </c>
      <c r="C3" s="101" t="s">
        <v>28</v>
      </c>
      <c r="D3" s="165" t="s">
        <v>29</v>
      </c>
    </row>
    <row r="4" spans="1:4" ht="18.75" customHeight="1" thickBot="1" x14ac:dyDescent="0.3">
      <c r="A4" s="111"/>
      <c r="B4" s="113"/>
      <c r="C4" s="113"/>
      <c r="D4" s="166"/>
    </row>
    <row r="5" spans="1:4" x14ac:dyDescent="0.25">
      <c r="A5" s="48" t="s">
        <v>681</v>
      </c>
      <c r="B5" s="49" t="s">
        <v>682</v>
      </c>
      <c r="C5" s="39">
        <v>3.6933732717528978E-3</v>
      </c>
      <c r="D5" s="50">
        <v>3.6747820607157169E-3</v>
      </c>
    </row>
    <row r="6" spans="1:4" x14ac:dyDescent="0.25">
      <c r="A6" s="48" t="s">
        <v>683</v>
      </c>
      <c r="B6" s="49" t="s">
        <v>682</v>
      </c>
      <c r="C6" s="39">
        <v>4.5931197666449443E-3</v>
      </c>
      <c r="D6" s="50">
        <v>4.570294312246659E-3</v>
      </c>
    </row>
    <row r="7" spans="1:4" x14ac:dyDescent="0.25">
      <c r="A7" s="48" t="s">
        <v>684</v>
      </c>
      <c r="B7" s="49" t="s">
        <v>682</v>
      </c>
      <c r="C7" s="39">
        <v>4.8973007325657063E-3</v>
      </c>
      <c r="D7" s="50">
        <v>4.8808842193568567E-3</v>
      </c>
    </row>
    <row r="8" spans="1:4" x14ac:dyDescent="0.25">
      <c r="A8" s="48" t="s">
        <v>685</v>
      </c>
      <c r="B8" s="49" t="s">
        <v>682</v>
      </c>
      <c r="C8" s="39">
        <v>4.7568460430724921E-3</v>
      </c>
      <c r="D8" s="50">
        <v>4.7416330780114188E-3</v>
      </c>
    </row>
    <row r="9" spans="1:4" x14ac:dyDescent="0.25">
      <c r="A9" s="48" t="s">
        <v>686</v>
      </c>
      <c r="B9" s="49" t="s">
        <v>1007</v>
      </c>
      <c r="C9" s="39">
        <v>2.6374949694229169E-2</v>
      </c>
      <c r="D9" s="50">
        <v>2.6306284262895122E-2</v>
      </c>
    </row>
    <row r="10" spans="1:4" x14ac:dyDescent="0.25">
      <c r="A10" s="48" t="s">
        <v>688</v>
      </c>
      <c r="B10" s="49" t="s">
        <v>1008</v>
      </c>
      <c r="C10" s="39">
        <v>1.6967811435859455E-2</v>
      </c>
      <c r="D10" s="50">
        <v>1.693190937934087E-2</v>
      </c>
    </row>
    <row r="11" spans="1:4" x14ac:dyDescent="0.25">
      <c r="A11" s="48" t="s">
        <v>690</v>
      </c>
      <c r="B11" s="49" t="s">
        <v>1009</v>
      </c>
      <c r="C11" s="39">
        <v>7.1555478786345921E-3</v>
      </c>
      <c r="D11" s="50">
        <v>7.1398112018217453E-3</v>
      </c>
    </row>
    <row r="12" spans="1:4" ht="14.25" customHeight="1" x14ac:dyDescent="0.25">
      <c r="A12" s="48" t="s">
        <v>692</v>
      </c>
      <c r="B12" s="49" t="s">
        <v>693</v>
      </c>
      <c r="C12" s="39">
        <v>2.5876868005226877E-3</v>
      </c>
      <c r="D12" s="50">
        <v>2.574715857686699E-3</v>
      </c>
    </row>
    <row r="13" spans="1:4" x14ac:dyDescent="0.25">
      <c r="A13" s="48" t="s">
        <v>694</v>
      </c>
      <c r="B13" s="49" t="s">
        <v>693</v>
      </c>
      <c r="C13" s="39">
        <v>4.2404307614560361E-3</v>
      </c>
      <c r="D13" s="50">
        <v>4.2200010385435131E-3</v>
      </c>
    </row>
    <row r="14" spans="1:4" x14ac:dyDescent="0.25">
      <c r="A14" s="48" t="s">
        <v>695</v>
      </c>
      <c r="B14" s="49" t="s">
        <v>693</v>
      </c>
      <c r="C14" s="39">
        <v>4.8628970517387475E-3</v>
      </c>
      <c r="D14" s="50">
        <v>4.8426174681113149E-3</v>
      </c>
    </row>
    <row r="15" spans="1:4" x14ac:dyDescent="0.25">
      <c r="A15" s="48" t="s">
        <v>696</v>
      </c>
      <c r="B15" s="49" t="s">
        <v>693</v>
      </c>
      <c r="C15" s="39">
        <v>4.83192607828699E-3</v>
      </c>
      <c r="D15" s="50">
        <v>4.8219142247555857E-3</v>
      </c>
    </row>
    <row r="16" spans="1:4" x14ac:dyDescent="0.25">
      <c r="A16" s="48" t="s">
        <v>697</v>
      </c>
      <c r="B16" s="49" t="s">
        <v>1010</v>
      </c>
      <c r="C16" s="39">
        <v>5.6659456411118275E-2</v>
      </c>
      <c r="D16" s="50">
        <v>5.6472712454307142E-2</v>
      </c>
    </row>
    <row r="17" spans="1:4" x14ac:dyDescent="0.25">
      <c r="A17" s="48" t="s">
        <v>699</v>
      </c>
      <c r="B17" s="49" t="s">
        <v>1011</v>
      </c>
      <c r="C17" s="39">
        <v>6.208533876252606E-2</v>
      </c>
      <c r="D17" s="50">
        <v>6.2310493238282263E-2</v>
      </c>
    </row>
    <row r="18" spans="1:4" x14ac:dyDescent="0.25">
      <c r="A18" s="48" t="s">
        <v>701</v>
      </c>
      <c r="B18" s="49" t="s">
        <v>1012</v>
      </c>
      <c r="C18" s="39">
        <v>6.0806108019389099E-2</v>
      </c>
      <c r="D18" s="50">
        <v>6.0982936645128556E-2</v>
      </c>
    </row>
    <row r="19" spans="1:4" x14ac:dyDescent="0.25">
      <c r="A19" s="48" t="s">
        <v>703</v>
      </c>
      <c r="B19" s="49" t="s">
        <v>704</v>
      </c>
      <c r="C19" s="39">
        <v>1.9620949872151218E-2</v>
      </c>
      <c r="D19" s="50">
        <v>1.9622427660001239E-2</v>
      </c>
    </row>
    <row r="20" spans="1:4" x14ac:dyDescent="0.25">
      <c r="A20" s="48" t="s">
        <v>705</v>
      </c>
      <c r="B20" s="49" t="s">
        <v>704</v>
      </c>
      <c r="C20" s="39">
        <v>3.4917417128731185E-2</v>
      </c>
      <c r="D20" s="50">
        <v>3.4912476430793316E-2</v>
      </c>
    </row>
    <row r="21" spans="1:4" x14ac:dyDescent="0.25">
      <c r="A21" s="48" t="s">
        <v>706</v>
      </c>
      <c r="B21" s="53" t="s">
        <v>704</v>
      </c>
      <c r="C21" s="39">
        <v>4.5500618710689812E-2</v>
      </c>
      <c r="D21" s="50">
        <v>4.5484235600605889E-2</v>
      </c>
    </row>
    <row r="22" spans="1:4" x14ac:dyDescent="0.25">
      <c r="A22" s="48" t="s">
        <v>707</v>
      </c>
      <c r="B22" s="49" t="s">
        <v>1013</v>
      </c>
      <c r="C22" s="39">
        <v>6.0256052650516999E-2</v>
      </c>
      <c r="D22" s="50">
        <v>6.0315507109734677E-2</v>
      </c>
    </row>
    <row r="23" spans="1:4" x14ac:dyDescent="0.25">
      <c r="A23" s="48" t="s">
        <v>709</v>
      </c>
      <c r="B23" s="49" t="s">
        <v>1014</v>
      </c>
      <c r="C23" s="39">
        <v>0.13240749895733894</v>
      </c>
      <c r="D23" s="50">
        <v>0.13205639698380334</v>
      </c>
    </row>
    <row r="24" spans="1:4" x14ac:dyDescent="0.25">
      <c r="A24" s="48" t="s">
        <v>711</v>
      </c>
      <c r="B24" s="49" t="s">
        <v>1015</v>
      </c>
      <c r="C24" s="39">
        <v>6.4953157562353814E-2</v>
      </c>
      <c r="D24" s="50">
        <v>6.5006612562241273E-2</v>
      </c>
    </row>
    <row r="25" spans="1:4" x14ac:dyDescent="0.25">
      <c r="A25" s="48" t="s">
        <v>713</v>
      </c>
      <c r="B25" s="49" t="s">
        <v>1016</v>
      </c>
      <c r="C25" s="39">
        <v>9.5858212072001375E-2</v>
      </c>
      <c r="D25" s="50">
        <v>9.6268041291486056E-2</v>
      </c>
    </row>
    <row r="26" spans="1:4" x14ac:dyDescent="0.25">
      <c r="A26" s="48" t="s">
        <v>715</v>
      </c>
      <c r="B26" s="49" t="s">
        <v>1017</v>
      </c>
      <c r="C26" s="39">
        <v>6.2004237608845422E-2</v>
      </c>
      <c r="D26" s="50">
        <v>6.2157605784003533E-2</v>
      </c>
    </row>
    <row r="27" spans="1:4" x14ac:dyDescent="0.25">
      <c r="A27" s="48" t="s">
        <v>717</v>
      </c>
      <c r="B27" s="49" t="s">
        <v>1018</v>
      </c>
      <c r="C27" s="39">
        <v>6.4594180900008236E-2</v>
      </c>
      <c r="D27" s="50">
        <v>6.4652325115229725E-2</v>
      </c>
    </row>
    <row r="28" spans="1:4" x14ac:dyDescent="0.25">
      <c r="A28" s="48" t="s">
        <v>719</v>
      </c>
      <c r="B28" s="49" t="s">
        <v>1019</v>
      </c>
      <c r="C28" s="39">
        <v>9.2497067778297609E-2</v>
      </c>
      <c r="D28" s="50">
        <v>9.2403193420475593E-2</v>
      </c>
    </row>
    <row r="29" spans="1:4" x14ac:dyDescent="0.25">
      <c r="A29" s="48" t="s">
        <v>721</v>
      </c>
      <c r="B29" s="49" t="s">
        <v>1020</v>
      </c>
      <c r="C29" s="39">
        <v>6.6514054897263988E-2</v>
      </c>
      <c r="D29" s="50">
        <v>6.6435010909403541E-2</v>
      </c>
    </row>
    <row r="30" spans="1:4" x14ac:dyDescent="0.25">
      <c r="A30" s="48" t="s">
        <v>723</v>
      </c>
      <c r="B30" s="49" t="s">
        <v>1021</v>
      </c>
      <c r="C30" s="39">
        <v>6.2004237608845422E-2</v>
      </c>
      <c r="D30" s="50">
        <v>6.2157605784003533E-2</v>
      </c>
    </row>
    <row r="31" spans="1:4" x14ac:dyDescent="0.25">
      <c r="A31" s="48" t="s">
        <v>725</v>
      </c>
      <c r="B31" s="49" t="s">
        <v>1022</v>
      </c>
      <c r="C31" s="39">
        <v>7.2771353286269477E-2</v>
      </c>
      <c r="D31" s="50">
        <v>7.2658396764835709E-2</v>
      </c>
    </row>
    <row r="32" spans="1:4" x14ac:dyDescent="0.25">
      <c r="A32" s="48" t="s">
        <v>727</v>
      </c>
      <c r="B32" s="49" t="s">
        <v>1023</v>
      </c>
      <c r="C32" s="39">
        <v>5.5552119309749293E-2</v>
      </c>
      <c r="D32" s="50">
        <v>5.5343664779150904E-2</v>
      </c>
    </row>
    <row r="33" spans="1:4" x14ac:dyDescent="0.25">
      <c r="A33" s="48" t="s">
        <v>729</v>
      </c>
      <c r="B33" s="49" t="s">
        <v>1024</v>
      </c>
      <c r="C33" s="39">
        <v>5.2513622268928264E-2</v>
      </c>
      <c r="D33" s="50">
        <v>5.2347980384351372E-2</v>
      </c>
    </row>
    <row r="34" spans="1:4" x14ac:dyDescent="0.25">
      <c r="A34" s="48" t="s">
        <v>731</v>
      </c>
      <c r="B34" s="49" t="s">
        <v>1025</v>
      </c>
      <c r="C34" s="39">
        <v>5.3554657914543738E-2</v>
      </c>
      <c r="D34" s="50">
        <v>5.3469081305440355E-2</v>
      </c>
    </row>
    <row r="35" spans="1:4" x14ac:dyDescent="0.25">
      <c r="A35" s="48" t="s">
        <v>733</v>
      </c>
      <c r="B35" s="49" t="s">
        <v>1026</v>
      </c>
      <c r="C35" s="39">
        <v>7.1351482904444957E-2</v>
      </c>
      <c r="D35" s="50">
        <v>7.2274979723627925E-2</v>
      </c>
    </row>
    <row r="36" spans="1:4" x14ac:dyDescent="0.25">
      <c r="A36" s="48" t="s">
        <v>735</v>
      </c>
      <c r="B36" s="49" t="s">
        <v>1027</v>
      </c>
      <c r="C36" s="39">
        <v>0.12338419563854874</v>
      </c>
      <c r="D36" s="50">
        <v>0.12417279573649467</v>
      </c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tabSelected="1" view="pageBreakPreview" zoomScale="80" zoomScaleNormal="80" zoomScaleSheetLayoutView="80" workbookViewId="0">
      <selection activeCell="P6" sqref="P6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08"/>
      <c r="B1" s="109"/>
      <c r="C1" s="109"/>
      <c r="D1" s="109"/>
    </row>
    <row r="2" spans="1:4" ht="50.1" customHeight="1" thickBot="1" x14ac:dyDescent="0.3">
      <c r="A2" s="96" t="str">
        <f>"INTERVALLES DE MARGE EN VIGUEUR LE "&amp;'OPTIONS - INTERVALLES DE MARGE'!A1</f>
        <v>INTERVALLES DE MARGE EN VIGUEUR LE 11 NOVEMBRE 2022</v>
      </c>
      <c r="B2" s="97"/>
      <c r="C2" s="97"/>
      <c r="D2" s="97"/>
    </row>
    <row r="3" spans="1:4" x14ac:dyDescent="0.25">
      <c r="A3" s="110" t="s">
        <v>20</v>
      </c>
      <c r="B3" s="112" t="s">
        <v>21</v>
      </c>
      <c r="C3" s="114" t="s">
        <v>28</v>
      </c>
      <c r="D3" s="116" t="s">
        <v>29</v>
      </c>
    </row>
    <row r="4" spans="1:4" ht="15.75" thickBot="1" x14ac:dyDescent="0.3">
      <c r="A4" s="111"/>
      <c r="B4" s="113"/>
      <c r="C4" s="115"/>
      <c r="D4" s="117"/>
    </row>
    <row r="5" spans="1:4" x14ac:dyDescent="0.25">
      <c r="A5" s="37" t="s">
        <v>737</v>
      </c>
      <c r="B5" s="38" t="s">
        <v>935</v>
      </c>
      <c r="C5" s="64">
        <v>0.13694683775938232</v>
      </c>
      <c r="D5" s="40">
        <v>0.13654455427263346</v>
      </c>
    </row>
    <row r="6" spans="1:4" x14ac:dyDescent="0.25">
      <c r="A6" s="48" t="s">
        <v>738</v>
      </c>
      <c r="B6" s="49" t="s">
        <v>933</v>
      </c>
      <c r="C6" s="39">
        <v>0.15803985540472543</v>
      </c>
      <c r="D6" s="45">
        <v>0.15800048550216961</v>
      </c>
    </row>
    <row r="7" spans="1:4" x14ac:dyDescent="0.25">
      <c r="A7" s="48" t="s">
        <v>739</v>
      </c>
      <c r="B7" s="49" t="s">
        <v>63</v>
      </c>
      <c r="C7" s="39">
        <v>8.2525316188106004E-2</v>
      </c>
      <c r="D7" s="50">
        <v>8.2941359278752916E-2</v>
      </c>
    </row>
    <row r="8" spans="1:4" x14ac:dyDescent="0.25">
      <c r="A8" s="48" t="s">
        <v>740</v>
      </c>
      <c r="B8" s="49" t="s">
        <v>71</v>
      </c>
      <c r="C8" s="39">
        <v>0.13440330751126822</v>
      </c>
      <c r="D8" s="50">
        <v>0.13594855396098232</v>
      </c>
    </row>
    <row r="9" spans="1:4" x14ac:dyDescent="0.25">
      <c r="A9" s="48" t="s">
        <v>741</v>
      </c>
      <c r="B9" s="49" t="s">
        <v>932</v>
      </c>
      <c r="C9" s="39">
        <v>0.13762733663349871</v>
      </c>
      <c r="D9" s="50">
        <v>0.13732097314343014</v>
      </c>
    </row>
    <row r="10" spans="1:4" x14ac:dyDescent="0.25">
      <c r="A10" s="48" t="s">
        <v>742</v>
      </c>
      <c r="B10" s="49" t="s">
        <v>938</v>
      </c>
      <c r="C10" s="39">
        <v>6.8390834715612164E-2</v>
      </c>
      <c r="D10" s="50">
        <v>6.8212729284817086E-2</v>
      </c>
    </row>
    <row r="11" spans="1:4" x14ac:dyDescent="0.25">
      <c r="A11" s="48" t="s">
        <v>743</v>
      </c>
      <c r="B11" s="49" t="s">
        <v>940</v>
      </c>
      <c r="C11" s="39">
        <v>7.8106027809317469E-2</v>
      </c>
      <c r="D11" s="50">
        <v>7.8155218508995483E-2</v>
      </c>
    </row>
    <row r="12" spans="1:4" x14ac:dyDescent="0.25">
      <c r="A12" s="48" t="s">
        <v>744</v>
      </c>
      <c r="B12" s="49" t="s">
        <v>949</v>
      </c>
      <c r="C12" s="39">
        <v>8.0227195140992053E-2</v>
      </c>
      <c r="D12" s="50">
        <v>8.0182246045496841E-2</v>
      </c>
    </row>
    <row r="13" spans="1:4" x14ac:dyDescent="0.25">
      <c r="A13" s="48" t="s">
        <v>745</v>
      </c>
      <c r="B13" s="49" t="s">
        <v>171</v>
      </c>
      <c r="C13" s="39">
        <v>0.15956820489629545</v>
      </c>
      <c r="D13" s="50">
        <v>0.16135999027976172</v>
      </c>
    </row>
    <row r="14" spans="1:4" x14ac:dyDescent="0.25">
      <c r="A14" s="48" t="s">
        <v>746</v>
      </c>
      <c r="B14" s="49" t="s">
        <v>992</v>
      </c>
      <c r="C14" s="39">
        <v>0.10903992666975827</v>
      </c>
      <c r="D14" s="50">
        <v>0.10870961407173445</v>
      </c>
    </row>
    <row r="15" spans="1:4" x14ac:dyDescent="0.25">
      <c r="A15" s="48" t="s">
        <v>747</v>
      </c>
      <c r="B15" s="49" t="s">
        <v>950</v>
      </c>
      <c r="C15" s="39">
        <v>6.5943763797527394E-2</v>
      </c>
      <c r="D15" s="50">
        <v>6.590356168026569E-2</v>
      </c>
    </row>
    <row r="16" spans="1:4" x14ac:dyDescent="0.25">
      <c r="A16" s="48" t="s">
        <v>748</v>
      </c>
      <c r="B16" s="49" t="s">
        <v>165</v>
      </c>
      <c r="C16" s="39">
        <v>0.13551781669909976</v>
      </c>
      <c r="D16" s="50">
        <v>0.13551032879600314</v>
      </c>
    </row>
    <row r="17" spans="1:4" x14ac:dyDescent="0.25">
      <c r="A17" s="48" t="s">
        <v>749</v>
      </c>
      <c r="B17" s="49" t="s">
        <v>952</v>
      </c>
      <c r="C17" s="39">
        <v>7.6651656536162557E-2</v>
      </c>
      <c r="D17" s="50">
        <v>7.6697098132206057E-2</v>
      </c>
    </row>
    <row r="18" spans="1:4" x14ac:dyDescent="0.25">
      <c r="A18" s="48" t="s">
        <v>750</v>
      </c>
      <c r="B18" s="49" t="s">
        <v>155</v>
      </c>
      <c r="C18" s="39">
        <v>0.10967752464957109</v>
      </c>
      <c r="D18" s="50">
        <v>0.1098986719419924</v>
      </c>
    </row>
    <row r="19" spans="1:4" x14ac:dyDescent="0.25">
      <c r="A19" s="48" t="s">
        <v>751</v>
      </c>
      <c r="B19" s="49" t="s">
        <v>207</v>
      </c>
      <c r="C19" s="39">
        <v>6.6666659924245308E-2</v>
      </c>
      <c r="D19" s="50">
        <v>6.6460635755063571E-2</v>
      </c>
    </row>
    <row r="20" spans="1:4" x14ac:dyDescent="0.25">
      <c r="A20" s="48" t="s">
        <v>752</v>
      </c>
      <c r="B20" s="49" t="s">
        <v>237</v>
      </c>
      <c r="C20" s="39">
        <v>6.2074125658181711E-2</v>
      </c>
      <c r="D20" s="50">
        <v>6.21341432377698E-2</v>
      </c>
    </row>
    <row r="21" spans="1:4" x14ac:dyDescent="0.25">
      <c r="A21" s="48" t="s">
        <v>753</v>
      </c>
      <c r="B21" s="49" t="s">
        <v>631</v>
      </c>
      <c r="C21" s="39">
        <v>0.12189689507717152</v>
      </c>
      <c r="D21" s="50">
        <v>0.1226119018915055</v>
      </c>
    </row>
    <row r="22" spans="1:4" x14ac:dyDescent="0.25">
      <c r="A22" s="48" t="s">
        <v>754</v>
      </c>
      <c r="B22" s="49" t="s">
        <v>235</v>
      </c>
      <c r="C22" s="39">
        <v>6.5002841182329907E-2</v>
      </c>
      <c r="D22" s="50">
        <v>6.5009154811468114E-2</v>
      </c>
    </row>
    <row r="23" spans="1:4" x14ac:dyDescent="0.25">
      <c r="A23" s="48" t="s">
        <v>755</v>
      </c>
      <c r="B23" s="49" t="s">
        <v>956</v>
      </c>
      <c r="C23" s="39">
        <v>0.26867659968932356</v>
      </c>
      <c r="D23" s="50">
        <v>0.30824733898660422</v>
      </c>
    </row>
    <row r="24" spans="1:4" x14ac:dyDescent="0.25">
      <c r="A24" s="48" t="s">
        <v>756</v>
      </c>
      <c r="B24" s="49" t="s">
        <v>957</v>
      </c>
      <c r="C24" s="39">
        <v>0.26867659968932356</v>
      </c>
      <c r="D24" s="50">
        <v>0.3092704282022527</v>
      </c>
    </row>
    <row r="25" spans="1:4" x14ac:dyDescent="0.25">
      <c r="A25" s="48" t="s">
        <v>757</v>
      </c>
      <c r="B25" s="49" t="s">
        <v>954</v>
      </c>
      <c r="C25" s="39">
        <v>0.26867659968932356</v>
      </c>
      <c r="D25" s="50">
        <v>0.23130143826873004</v>
      </c>
    </row>
    <row r="26" spans="1:4" x14ac:dyDescent="0.25">
      <c r="A26" s="48" t="s">
        <v>758</v>
      </c>
      <c r="B26" s="49" t="s">
        <v>977</v>
      </c>
      <c r="C26" s="39">
        <v>0.13146461887856742</v>
      </c>
      <c r="D26" s="50">
        <v>0.13137763735204883</v>
      </c>
    </row>
    <row r="27" spans="1:4" x14ac:dyDescent="0.25">
      <c r="A27" s="48" t="s">
        <v>759</v>
      </c>
      <c r="B27" s="49" t="s">
        <v>271</v>
      </c>
      <c r="C27" s="39">
        <v>6.1118629147329129E-2</v>
      </c>
      <c r="D27" s="50">
        <v>6.0938600470707288E-2</v>
      </c>
    </row>
    <row r="28" spans="1:4" x14ac:dyDescent="0.25">
      <c r="A28" s="48" t="s">
        <v>760</v>
      </c>
      <c r="B28" s="49" t="s">
        <v>263</v>
      </c>
      <c r="C28" s="39">
        <v>0.10931304658030389</v>
      </c>
      <c r="D28" s="50">
        <v>0.10904254397301112</v>
      </c>
    </row>
    <row r="29" spans="1:4" x14ac:dyDescent="0.25">
      <c r="A29" s="48" t="s">
        <v>761</v>
      </c>
      <c r="B29" s="49" t="s">
        <v>959</v>
      </c>
      <c r="C29" s="39">
        <v>6.7109077323252483E-2</v>
      </c>
      <c r="D29" s="50">
        <v>6.6867977025239986E-2</v>
      </c>
    </row>
    <row r="30" spans="1:4" x14ac:dyDescent="0.25">
      <c r="A30" s="48" t="s">
        <v>762</v>
      </c>
      <c r="B30" s="49" t="s">
        <v>972</v>
      </c>
      <c r="C30" s="39">
        <v>8.3883993458343215E-2</v>
      </c>
      <c r="D30" s="50">
        <v>8.4083865348335854E-2</v>
      </c>
    </row>
    <row r="31" spans="1:4" x14ac:dyDescent="0.25">
      <c r="A31" s="48" t="s">
        <v>763</v>
      </c>
      <c r="B31" s="49" t="s">
        <v>960</v>
      </c>
      <c r="C31" s="39">
        <v>0.1420953567256783</v>
      </c>
      <c r="D31" s="50">
        <v>0.1424506729540039</v>
      </c>
    </row>
    <row r="32" spans="1:4" x14ac:dyDescent="0.25">
      <c r="A32" s="48" t="s">
        <v>764</v>
      </c>
      <c r="B32" s="49" t="s">
        <v>293</v>
      </c>
      <c r="C32" s="39">
        <v>5.578075065566715E-2</v>
      </c>
      <c r="D32" s="50">
        <v>5.5577102113496403E-2</v>
      </c>
    </row>
    <row r="33" spans="1:4" x14ac:dyDescent="0.25">
      <c r="A33" s="48" t="s">
        <v>765</v>
      </c>
      <c r="B33" s="49" t="s">
        <v>958</v>
      </c>
      <c r="C33" s="39">
        <v>0.26867659968932356</v>
      </c>
      <c r="D33" s="50">
        <v>0.30831954354532332</v>
      </c>
    </row>
    <row r="34" spans="1:4" x14ac:dyDescent="0.25">
      <c r="A34" s="48" t="s">
        <v>766</v>
      </c>
      <c r="B34" s="49" t="s">
        <v>970</v>
      </c>
      <c r="C34" s="39">
        <v>9.5719892389691474E-2</v>
      </c>
      <c r="D34" s="50">
        <v>0.10051086105853901</v>
      </c>
    </row>
    <row r="35" spans="1:4" x14ac:dyDescent="0.25">
      <c r="A35" s="48" t="s">
        <v>767</v>
      </c>
      <c r="B35" s="49" t="s">
        <v>637</v>
      </c>
      <c r="C35" s="39">
        <v>5.9753068086852899E-2</v>
      </c>
      <c r="D35" s="50">
        <v>5.9977966431498192E-2</v>
      </c>
    </row>
    <row r="36" spans="1:4" x14ac:dyDescent="0.25">
      <c r="A36" s="48" t="s">
        <v>768</v>
      </c>
      <c r="B36" s="49" t="s">
        <v>971</v>
      </c>
      <c r="C36" s="39">
        <v>6.7852743259848691E-2</v>
      </c>
      <c r="D36" s="50">
        <v>7.129747874922876E-2</v>
      </c>
    </row>
    <row r="37" spans="1:4" x14ac:dyDescent="0.25">
      <c r="A37" s="48" t="s">
        <v>769</v>
      </c>
      <c r="B37" s="49" t="s">
        <v>987</v>
      </c>
      <c r="C37" s="39">
        <v>7.1555741199219924E-2</v>
      </c>
      <c r="D37" s="50">
        <v>7.1543727244328878E-2</v>
      </c>
    </row>
    <row r="38" spans="1:4" x14ac:dyDescent="0.25">
      <c r="A38" s="48" t="s">
        <v>770</v>
      </c>
      <c r="B38" s="49" t="s">
        <v>641</v>
      </c>
      <c r="C38" s="39">
        <v>5.7256852190935917E-2</v>
      </c>
      <c r="D38" s="50">
        <v>5.7426114944248693E-2</v>
      </c>
    </row>
    <row r="39" spans="1:4" x14ac:dyDescent="0.25">
      <c r="A39" s="48" t="s">
        <v>771</v>
      </c>
      <c r="B39" s="49" t="s">
        <v>347</v>
      </c>
      <c r="C39" s="39">
        <v>7.6374577532479948E-2</v>
      </c>
      <c r="D39" s="50">
        <v>7.8264261182410172E-2</v>
      </c>
    </row>
    <row r="40" spans="1:4" x14ac:dyDescent="0.25">
      <c r="A40" s="48" t="s">
        <v>772</v>
      </c>
      <c r="B40" s="49" t="s">
        <v>991</v>
      </c>
      <c r="C40" s="39">
        <v>7.7844933885553302E-2</v>
      </c>
      <c r="D40" s="50">
        <v>7.8036749512157361E-2</v>
      </c>
    </row>
    <row r="41" spans="1:4" x14ac:dyDescent="0.25">
      <c r="A41" s="48" t="s">
        <v>773</v>
      </c>
      <c r="B41" s="49" t="s">
        <v>355</v>
      </c>
      <c r="C41" s="39">
        <v>6.7579779163496626E-2</v>
      </c>
      <c r="D41" s="50">
        <v>6.7402914436408043E-2</v>
      </c>
    </row>
    <row r="42" spans="1:4" x14ac:dyDescent="0.25">
      <c r="A42" s="48" t="s">
        <v>774</v>
      </c>
      <c r="B42" s="49" t="s">
        <v>978</v>
      </c>
      <c r="C42" s="39">
        <v>0.17972277465892661</v>
      </c>
      <c r="D42" s="50">
        <v>0.18060090385125535</v>
      </c>
    </row>
    <row r="43" spans="1:4" x14ac:dyDescent="0.25">
      <c r="A43" s="48" t="s">
        <v>775</v>
      </c>
      <c r="B43" s="49" t="s">
        <v>233</v>
      </c>
      <c r="C43" s="39">
        <v>6.5908729100106922E-2</v>
      </c>
      <c r="D43" s="50">
        <v>6.5768916455256093E-2</v>
      </c>
    </row>
    <row r="44" spans="1:4" x14ac:dyDescent="0.25">
      <c r="A44" s="48" t="s">
        <v>776</v>
      </c>
      <c r="B44" s="49" t="s">
        <v>980</v>
      </c>
      <c r="C44" s="39">
        <v>9.5290459546379297E-2</v>
      </c>
      <c r="D44" s="50">
        <v>9.5230254721485511E-2</v>
      </c>
    </row>
    <row r="45" spans="1:4" x14ac:dyDescent="0.25">
      <c r="A45" s="48" t="s">
        <v>777</v>
      </c>
      <c r="B45" s="49" t="s">
        <v>387</v>
      </c>
      <c r="C45" s="39">
        <v>0.11376644322609042</v>
      </c>
      <c r="D45" s="50">
        <v>0.11340619688387568</v>
      </c>
    </row>
    <row r="46" spans="1:4" x14ac:dyDescent="0.25">
      <c r="A46" s="48" t="s">
        <v>778</v>
      </c>
      <c r="B46" s="49" t="s">
        <v>973</v>
      </c>
      <c r="C46" s="39">
        <v>0.11949906173686151</v>
      </c>
      <c r="D46" s="50">
        <v>0.1193850109376659</v>
      </c>
    </row>
    <row r="47" spans="1:4" x14ac:dyDescent="0.25">
      <c r="A47" s="48" t="s">
        <v>779</v>
      </c>
      <c r="B47" s="49" t="s">
        <v>981</v>
      </c>
      <c r="C47" s="39">
        <v>6.108483233260939E-2</v>
      </c>
      <c r="D47" s="50">
        <v>6.0898891108947584E-2</v>
      </c>
    </row>
    <row r="48" spans="1:4" x14ac:dyDescent="0.25">
      <c r="A48" s="48" t="s">
        <v>780</v>
      </c>
      <c r="B48" s="49" t="s">
        <v>395</v>
      </c>
      <c r="C48" s="39">
        <v>0.14651450195581847</v>
      </c>
      <c r="D48" s="50">
        <v>0.14796072176098871</v>
      </c>
    </row>
    <row r="49" spans="1:4" x14ac:dyDescent="0.25">
      <c r="A49" s="48" t="s">
        <v>781</v>
      </c>
      <c r="B49" s="49" t="s">
        <v>982</v>
      </c>
      <c r="C49" s="39">
        <v>8.4122636673379658E-2</v>
      </c>
      <c r="D49" s="50">
        <v>8.3901921643527416E-2</v>
      </c>
    </row>
    <row r="50" spans="1:4" x14ac:dyDescent="0.25">
      <c r="A50" s="48" t="s">
        <v>782</v>
      </c>
      <c r="B50" s="49" t="s">
        <v>273</v>
      </c>
      <c r="C50" s="39">
        <v>0.10739379708171473</v>
      </c>
      <c r="D50" s="50">
        <v>0.10697494330947389</v>
      </c>
    </row>
    <row r="51" spans="1:4" x14ac:dyDescent="0.25">
      <c r="A51" s="48" t="s">
        <v>783</v>
      </c>
      <c r="B51" s="49" t="s">
        <v>175</v>
      </c>
      <c r="C51" s="39">
        <v>0.1918625881913367</v>
      </c>
      <c r="D51" s="50">
        <v>0.1918677087441531</v>
      </c>
    </row>
    <row r="52" spans="1:4" x14ac:dyDescent="0.25">
      <c r="A52" s="48" t="s">
        <v>784</v>
      </c>
      <c r="B52" s="49" t="s">
        <v>941</v>
      </c>
      <c r="C52" s="39">
        <v>7.1064668756814678E-2</v>
      </c>
      <c r="D52" s="50">
        <v>7.0938786525007291E-2</v>
      </c>
    </row>
    <row r="53" spans="1:4" x14ac:dyDescent="0.25">
      <c r="A53" s="48" t="s">
        <v>785</v>
      </c>
      <c r="B53" s="49" t="s">
        <v>411</v>
      </c>
      <c r="C53" s="39">
        <v>0.15129986702504888</v>
      </c>
      <c r="D53" s="50">
        <v>0.15151553089880326</v>
      </c>
    </row>
    <row r="54" spans="1:4" x14ac:dyDescent="0.25">
      <c r="A54" s="48" t="s">
        <v>786</v>
      </c>
      <c r="B54" s="49" t="s">
        <v>946</v>
      </c>
      <c r="C54" s="39">
        <v>0.15766665488487619</v>
      </c>
      <c r="D54" s="50">
        <v>0.15765452513549416</v>
      </c>
    </row>
    <row r="55" spans="1:4" x14ac:dyDescent="0.25">
      <c r="A55" s="48" t="s">
        <v>787</v>
      </c>
      <c r="B55" s="49" t="s">
        <v>433</v>
      </c>
      <c r="C55" s="39">
        <v>9.8834333105076028E-2</v>
      </c>
      <c r="D55" s="50">
        <v>9.8738862370911173E-2</v>
      </c>
    </row>
    <row r="56" spans="1:4" x14ac:dyDescent="0.25">
      <c r="A56" s="48" t="s">
        <v>788</v>
      </c>
      <c r="B56" s="49" t="s">
        <v>561</v>
      </c>
      <c r="C56" s="39">
        <v>0.1393967230618986</v>
      </c>
      <c r="D56" s="50">
        <v>0.14162142043582004</v>
      </c>
    </row>
    <row r="57" spans="1:4" x14ac:dyDescent="0.25">
      <c r="A57" s="48" t="s">
        <v>789</v>
      </c>
      <c r="B57" s="49" t="s">
        <v>615</v>
      </c>
      <c r="C57" s="39">
        <v>0.14781728350377932</v>
      </c>
      <c r="D57" s="50">
        <v>0.14745044343921321</v>
      </c>
    </row>
    <row r="58" spans="1:4" x14ac:dyDescent="0.25">
      <c r="A58" s="48" t="s">
        <v>790</v>
      </c>
      <c r="B58" s="49" t="s">
        <v>453</v>
      </c>
      <c r="C58" s="39">
        <v>8.7508796300358987E-2</v>
      </c>
      <c r="D58" s="50">
        <v>8.7911495224959724E-2</v>
      </c>
    </row>
    <row r="59" spans="1:4" x14ac:dyDescent="0.25">
      <c r="A59" s="48" t="s">
        <v>791</v>
      </c>
      <c r="B59" s="49" t="s">
        <v>984</v>
      </c>
      <c r="C59" s="39">
        <v>8.0071970270681136E-2</v>
      </c>
      <c r="D59" s="50">
        <v>7.987520744054788E-2</v>
      </c>
    </row>
    <row r="60" spans="1:4" x14ac:dyDescent="0.25">
      <c r="A60" s="48" t="s">
        <v>792</v>
      </c>
      <c r="B60" s="49" t="s">
        <v>975</v>
      </c>
      <c r="C60" s="39">
        <v>9.0913723934220717E-2</v>
      </c>
      <c r="D60" s="50">
        <v>9.0684727555388381E-2</v>
      </c>
    </row>
    <row r="61" spans="1:4" x14ac:dyDescent="0.25">
      <c r="A61" s="48" t="s">
        <v>793</v>
      </c>
      <c r="B61" s="49" t="s">
        <v>67</v>
      </c>
      <c r="C61" s="39">
        <v>0.10019853075850693</v>
      </c>
      <c r="D61" s="50">
        <v>0.10002176644328964</v>
      </c>
    </row>
    <row r="62" spans="1:4" x14ac:dyDescent="0.25">
      <c r="A62" s="48" t="s">
        <v>794</v>
      </c>
      <c r="B62" s="49" t="s">
        <v>467</v>
      </c>
      <c r="C62" s="39">
        <v>7.179632379915285E-2</v>
      </c>
      <c r="D62" s="50">
        <v>7.17883403493704E-2</v>
      </c>
    </row>
    <row r="63" spans="1:4" x14ac:dyDescent="0.25">
      <c r="A63" s="48" t="s">
        <v>795</v>
      </c>
      <c r="B63" s="49" t="s">
        <v>943</v>
      </c>
      <c r="C63" s="39">
        <v>0.26867659968932356</v>
      </c>
      <c r="D63" s="50">
        <v>0.23008971490814045</v>
      </c>
    </row>
    <row r="64" spans="1:4" x14ac:dyDescent="0.25">
      <c r="A64" s="48" t="s">
        <v>796</v>
      </c>
      <c r="B64" s="49" t="s">
        <v>999</v>
      </c>
      <c r="C64" s="39">
        <v>6.9387758763686067E-2</v>
      </c>
      <c r="D64" s="50">
        <v>6.9862034110399596E-2</v>
      </c>
    </row>
    <row r="65" spans="1:4" x14ac:dyDescent="0.25">
      <c r="A65" s="48" t="s">
        <v>797</v>
      </c>
      <c r="B65" s="49" t="s">
        <v>939</v>
      </c>
      <c r="C65" s="39">
        <v>0.10315700100017719</v>
      </c>
      <c r="D65" s="50">
        <v>0.10296165551659051</v>
      </c>
    </row>
    <row r="66" spans="1:4" x14ac:dyDescent="0.25">
      <c r="A66" s="48" t="s">
        <v>798</v>
      </c>
      <c r="B66" s="49" t="s">
        <v>567</v>
      </c>
      <c r="C66" s="39">
        <v>7.6906776687906284E-2</v>
      </c>
      <c r="D66" s="50">
        <v>7.6718775758827448E-2</v>
      </c>
    </row>
    <row r="67" spans="1:4" x14ac:dyDescent="0.25">
      <c r="A67" s="48" t="s">
        <v>799</v>
      </c>
      <c r="B67" s="49" t="s">
        <v>475</v>
      </c>
      <c r="C67" s="39">
        <v>9.3849033388035352E-2</v>
      </c>
      <c r="D67" s="50">
        <v>9.3637918058788738E-2</v>
      </c>
    </row>
    <row r="68" spans="1:4" x14ac:dyDescent="0.25">
      <c r="A68" s="48" t="s">
        <v>800</v>
      </c>
      <c r="B68" s="49" t="s">
        <v>989</v>
      </c>
      <c r="C68" s="39">
        <v>7.3607756631355437E-2</v>
      </c>
      <c r="D68" s="50">
        <v>7.3469654434830167E-2</v>
      </c>
    </row>
    <row r="69" spans="1:4" x14ac:dyDescent="0.25">
      <c r="A69" s="48" t="s">
        <v>801</v>
      </c>
      <c r="B69" s="49" t="s">
        <v>485</v>
      </c>
      <c r="C69" s="39">
        <v>7.5102308611391125E-2</v>
      </c>
      <c r="D69" s="50">
        <v>7.4934204773473845E-2</v>
      </c>
    </row>
    <row r="70" spans="1:4" x14ac:dyDescent="0.25">
      <c r="A70" s="48" t="s">
        <v>802</v>
      </c>
      <c r="B70" s="49" t="s">
        <v>493</v>
      </c>
      <c r="C70" s="39">
        <v>0.24796262271446398</v>
      </c>
      <c r="D70" s="50">
        <v>0.24798550086349933</v>
      </c>
    </row>
    <row r="71" spans="1:4" x14ac:dyDescent="0.25">
      <c r="A71" s="48" t="s">
        <v>803</v>
      </c>
      <c r="B71" s="49" t="s">
        <v>990</v>
      </c>
      <c r="C71" s="39">
        <v>6.7912046018491073E-2</v>
      </c>
      <c r="D71" s="50">
        <v>6.7645252973682429E-2</v>
      </c>
    </row>
    <row r="72" spans="1:4" x14ac:dyDescent="0.25">
      <c r="A72" s="48" t="s">
        <v>804</v>
      </c>
      <c r="B72" s="49" t="s">
        <v>993</v>
      </c>
      <c r="C72" s="39">
        <v>0.13444737654109734</v>
      </c>
      <c r="D72" s="50">
        <v>0.13476628764758239</v>
      </c>
    </row>
    <row r="73" spans="1:4" x14ac:dyDescent="0.25">
      <c r="A73" s="48" t="s">
        <v>805</v>
      </c>
      <c r="B73" s="49" t="s">
        <v>79</v>
      </c>
      <c r="C73" s="39">
        <v>8.1148239859142865E-2</v>
      </c>
      <c r="D73" s="50">
        <v>8.1045596300499206E-2</v>
      </c>
    </row>
    <row r="74" spans="1:4" x14ac:dyDescent="0.25">
      <c r="A74" s="48" t="s">
        <v>806</v>
      </c>
      <c r="B74" s="49" t="s">
        <v>537</v>
      </c>
      <c r="C74" s="39">
        <v>5.885228285656742E-2</v>
      </c>
      <c r="D74" s="50">
        <v>5.8666063152953189E-2</v>
      </c>
    </row>
    <row r="75" spans="1:4" x14ac:dyDescent="0.25">
      <c r="A75" s="48" t="s">
        <v>807</v>
      </c>
      <c r="B75" s="49" t="s">
        <v>997</v>
      </c>
      <c r="C75" s="39">
        <v>7.5535432019034218E-2</v>
      </c>
      <c r="D75" s="50">
        <v>7.5455711163590816E-2</v>
      </c>
    </row>
    <row r="76" spans="1:4" x14ac:dyDescent="0.25">
      <c r="A76" s="48" t="s">
        <v>808</v>
      </c>
      <c r="B76" s="49" t="s">
        <v>955</v>
      </c>
      <c r="C76" s="39">
        <v>0.26867659968932356</v>
      </c>
      <c r="D76" s="50">
        <v>0.30815999963877994</v>
      </c>
    </row>
    <row r="77" spans="1:4" x14ac:dyDescent="0.25">
      <c r="A77" s="48" t="s">
        <v>809</v>
      </c>
      <c r="B77" s="49" t="s">
        <v>549</v>
      </c>
      <c r="C77" s="39">
        <v>0.19078084871445788</v>
      </c>
      <c r="D77" s="50">
        <v>0.19123183215251549</v>
      </c>
    </row>
    <row r="78" spans="1:4" x14ac:dyDescent="0.25">
      <c r="A78" s="48" t="s">
        <v>810</v>
      </c>
      <c r="B78" s="49" t="s">
        <v>47</v>
      </c>
      <c r="C78" s="39">
        <v>6.1862626798837334E-2</v>
      </c>
      <c r="D78" s="50">
        <v>6.1876484632605339E-2</v>
      </c>
    </row>
    <row r="79" spans="1:4" x14ac:dyDescent="0.25">
      <c r="A79" s="48" t="s">
        <v>811</v>
      </c>
      <c r="B79" s="49" t="s">
        <v>942</v>
      </c>
      <c r="C79" s="39">
        <v>0.26867659968932356</v>
      </c>
      <c r="D79" s="50">
        <v>0.23009541966349514</v>
      </c>
    </row>
    <row r="80" spans="1:4" x14ac:dyDescent="0.25">
      <c r="A80" s="48" t="s">
        <v>812</v>
      </c>
      <c r="B80" s="49" t="s">
        <v>944</v>
      </c>
      <c r="C80" s="39">
        <v>0.26867659968932356</v>
      </c>
      <c r="D80" s="50">
        <v>0.23021149667162116</v>
      </c>
    </row>
    <row r="81" spans="1:4" x14ac:dyDescent="0.25">
      <c r="A81" s="48" t="s">
        <v>813</v>
      </c>
      <c r="B81" s="49" t="s">
        <v>187</v>
      </c>
      <c r="C81" s="39">
        <v>6.6477040336328272E-2</v>
      </c>
      <c r="D81" s="50">
        <v>6.6375555504994133E-2</v>
      </c>
    </row>
    <row r="82" spans="1:4" x14ac:dyDescent="0.25">
      <c r="A82" s="48" t="s">
        <v>814</v>
      </c>
      <c r="B82" s="49" t="s">
        <v>189</v>
      </c>
      <c r="C82" s="39">
        <v>0.17704048941690068</v>
      </c>
      <c r="D82" s="50">
        <v>0.17808519044728721</v>
      </c>
    </row>
    <row r="83" spans="1:4" x14ac:dyDescent="0.25">
      <c r="A83" s="48" t="s">
        <v>815</v>
      </c>
      <c r="B83" s="49" t="s">
        <v>181</v>
      </c>
      <c r="C83" s="39">
        <v>0.10248873365167768</v>
      </c>
      <c r="D83" s="50">
        <v>0.10222249620645134</v>
      </c>
    </row>
    <row r="84" spans="1:4" x14ac:dyDescent="0.25">
      <c r="A84" s="48" t="s">
        <v>816</v>
      </c>
      <c r="B84" s="49" t="s">
        <v>585</v>
      </c>
      <c r="C84" s="39">
        <v>0.17013368222974246</v>
      </c>
      <c r="D84" s="50">
        <v>0.17381108249494362</v>
      </c>
    </row>
    <row r="85" spans="1:4" x14ac:dyDescent="0.25">
      <c r="A85" s="48" t="s">
        <v>817</v>
      </c>
      <c r="B85" s="49" t="s">
        <v>435</v>
      </c>
      <c r="C85" s="39">
        <v>0.20437167142742518</v>
      </c>
      <c r="D85" s="50">
        <v>0.20645917282735432</v>
      </c>
    </row>
    <row r="86" spans="1:4" x14ac:dyDescent="0.25">
      <c r="A86" s="48" t="s">
        <v>818</v>
      </c>
      <c r="B86" s="49" t="s">
        <v>43</v>
      </c>
      <c r="C86" s="39">
        <v>0.16939132023136935</v>
      </c>
      <c r="D86" s="50">
        <v>0.16898435533337244</v>
      </c>
    </row>
    <row r="87" spans="1:4" x14ac:dyDescent="0.25">
      <c r="A87" s="48" t="s">
        <v>819</v>
      </c>
      <c r="B87" s="49" t="s">
        <v>601</v>
      </c>
      <c r="C87" s="39">
        <v>8.9203582680688134E-2</v>
      </c>
      <c r="D87" s="50">
        <v>8.8991155370419045E-2</v>
      </c>
    </row>
    <row r="88" spans="1:4" x14ac:dyDescent="0.25">
      <c r="A88" s="48" t="s">
        <v>820</v>
      </c>
      <c r="B88" s="49" t="s">
        <v>607</v>
      </c>
      <c r="C88" s="39">
        <v>0.33557602125421682</v>
      </c>
      <c r="D88" s="50">
        <v>0.3344764683904573</v>
      </c>
    </row>
    <row r="89" spans="1:4" x14ac:dyDescent="0.25">
      <c r="A89" s="48" t="s">
        <v>821</v>
      </c>
      <c r="B89" s="49" t="s">
        <v>291</v>
      </c>
      <c r="C89" s="39">
        <v>8.4263662883213325E-2</v>
      </c>
      <c r="D89" s="50">
        <v>8.4062501854920202E-2</v>
      </c>
    </row>
    <row r="90" spans="1:4" x14ac:dyDescent="0.25">
      <c r="A90" s="48" t="s">
        <v>822</v>
      </c>
      <c r="B90" s="49" t="s">
        <v>1001</v>
      </c>
      <c r="C90" s="39">
        <v>6.4405958488583312E-2</v>
      </c>
      <c r="D90" s="50">
        <v>6.4127715751419567E-2</v>
      </c>
    </row>
    <row r="91" spans="1:4" x14ac:dyDescent="0.25">
      <c r="A91" s="48" t="s">
        <v>823</v>
      </c>
      <c r="B91" s="49" t="s">
        <v>603</v>
      </c>
      <c r="C91" s="39">
        <v>0.23465200764358601</v>
      </c>
      <c r="D91" s="50">
        <v>0.23543316769911146</v>
      </c>
    </row>
    <row r="92" spans="1:4" x14ac:dyDescent="0.25">
      <c r="A92" s="48" t="s">
        <v>824</v>
      </c>
      <c r="B92" s="49" t="s">
        <v>627</v>
      </c>
      <c r="C92" s="39">
        <v>1.8650633455614008E-2</v>
      </c>
      <c r="D92" s="50">
        <v>1.8662313435484273E-2</v>
      </c>
    </row>
    <row r="93" spans="1:4" x14ac:dyDescent="0.25">
      <c r="A93" s="48" t="s">
        <v>825</v>
      </c>
      <c r="B93" s="49" t="s">
        <v>643</v>
      </c>
      <c r="C93" s="39">
        <v>7.1385268116869488E-2</v>
      </c>
      <c r="D93" s="50">
        <v>7.1325358612385162E-2</v>
      </c>
    </row>
    <row r="94" spans="1:4" x14ac:dyDescent="0.25">
      <c r="A94" s="48" t="s">
        <v>826</v>
      </c>
      <c r="B94" s="49" t="s">
        <v>635</v>
      </c>
      <c r="C94" s="39">
        <v>0.12351627353170329</v>
      </c>
      <c r="D94" s="50">
        <v>0.12315719608490391</v>
      </c>
    </row>
    <row r="95" spans="1:4" x14ac:dyDescent="0.25">
      <c r="A95" s="48" t="s">
        <v>827</v>
      </c>
      <c r="B95" s="49" t="s">
        <v>948</v>
      </c>
      <c r="C95" s="39">
        <v>0.11879447028232917</v>
      </c>
      <c r="D95" s="50">
        <v>0.11898779558464742</v>
      </c>
    </row>
    <row r="96" spans="1:4" x14ac:dyDescent="0.25">
      <c r="A96" s="48" t="s">
        <v>828</v>
      </c>
      <c r="B96" s="49" t="s">
        <v>633</v>
      </c>
      <c r="C96" s="39">
        <v>6.2415238109608889E-2</v>
      </c>
      <c r="D96" s="50">
        <v>6.2464224433171067E-2</v>
      </c>
    </row>
    <row r="97" spans="1:4" x14ac:dyDescent="0.25">
      <c r="A97" s="48" t="s">
        <v>829</v>
      </c>
      <c r="B97" s="49" t="s">
        <v>969</v>
      </c>
      <c r="C97" s="39">
        <v>6.0945072664387895E-2</v>
      </c>
      <c r="D97" s="50">
        <v>6.1070204247456045E-2</v>
      </c>
    </row>
    <row r="98" spans="1:4" x14ac:dyDescent="0.25">
      <c r="A98" s="48" t="s">
        <v>830</v>
      </c>
      <c r="B98" s="49" t="s">
        <v>651</v>
      </c>
      <c r="C98" s="39">
        <v>0.15626644409273455</v>
      </c>
      <c r="D98" s="50">
        <v>0.15722806714946658</v>
      </c>
    </row>
    <row r="99" spans="1:4" x14ac:dyDescent="0.25">
      <c r="A99" s="48" t="s">
        <v>831</v>
      </c>
      <c r="B99" s="49" t="s">
        <v>1004</v>
      </c>
      <c r="C99" s="39">
        <v>6.5388738637447819E-2</v>
      </c>
      <c r="D99" s="50">
        <v>6.5303846124647208E-2</v>
      </c>
    </row>
    <row r="100" spans="1:4" x14ac:dyDescent="0.25">
      <c r="A100" s="48" t="s">
        <v>832</v>
      </c>
      <c r="B100" s="49" t="s">
        <v>1003</v>
      </c>
      <c r="C100" s="39">
        <v>6.1559562535423551E-2</v>
      </c>
      <c r="D100" s="50">
        <v>6.177530864118369E-2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5"/>
      <c r="B1" s="135"/>
      <c r="C1" s="135"/>
      <c r="D1" s="135"/>
      <c r="E1" s="135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18" t="str">
        <f>"GROUPEMENT DES BAX EN VIGUEUR LE "&amp;'OPTIONS - INTERVALLES DE MARGE'!A1</f>
        <v>GROUPEMENT DES BAX EN VIGUEUR LE 11 NOVEMBRE 2022</v>
      </c>
      <c r="B2" s="119"/>
      <c r="C2" s="119"/>
      <c r="D2" s="119"/>
      <c r="E2" s="119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6" t="s">
        <v>35</v>
      </c>
      <c r="C3" s="132" t="s">
        <v>5</v>
      </c>
      <c r="D3" s="132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7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4">
        <v>1</v>
      </c>
      <c r="C5" s="6" t="s">
        <v>833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8"/>
      <c r="C6" s="7" t="s">
        <v>834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7">
        <v>2</v>
      </c>
      <c r="C7" s="8" t="s">
        <v>835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8"/>
      <c r="C8" s="7" t="s">
        <v>836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7">
        <v>3</v>
      </c>
      <c r="C9" s="8" t="s">
        <v>837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9"/>
      <c r="C10" s="6" t="s">
        <v>838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9"/>
      <c r="C11" s="6" t="s">
        <v>839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8"/>
      <c r="C12" s="7" t="s">
        <v>840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7">
        <v>4</v>
      </c>
      <c r="C13" s="9" t="s">
        <v>841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9"/>
      <c r="C14" s="6" t="s">
        <v>842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9"/>
      <c r="C15" s="6" t="s">
        <v>843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8"/>
      <c r="C16" s="7" t="s">
        <v>844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18" t="str">
        <f>"IMPUTATIONS POUR POSITION MIXTE INTRA-MARCHANDISE - 'BUTTERFLY' TRIMESTRIEL EN VIGUEUR LE "&amp;'OPTIONS - INTERVALLES DE MARGE'!A1</f>
        <v>IMPUTATIONS POUR POSITION MIXTE INTRA-MARCHANDISE - 'BUTTERFLY' TRIMESTRIEL EN VIGUEUR LE 11 NOVEMBRE 2022</v>
      </c>
      <c r="B18" s="119"/>
      <c r="C18" s="119"/>
      <c r="D18" s="119"/>
      <c r="E18" s="11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0" t="s">
        <v>7</v>
      </c>
      <c r="C19" s="132" t="s">
        <v>8</v>
      </c>
      <c r="D19" s="132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1"/>
      <c r="C20" s="133"/>
      <c r="D20" s="133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3" t="s">
        <v>845</v>
      </c>
      <c r="C21" s="12">
        <v>153</v>
      </c>
      <c r="D21" s="12">
        <v>152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4" t="s">
        <v>846</v>
      </c>
      <c r="C22" s="13">
        <v>43</v>
      </c>
      <c r="D22" s="13">
        <v>43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4" t="s">
        <v>847</v>
      </c>
      <c r="C23" s="13">
        <v>202</v>
      </c>
      <c r="D23" s="13">
        <v>199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4" t="s">
        <v>848</v>
      </c>
      <c r="C24" s="13">
        <v>284</v>
      </c>
      <c r="D24" s="13">
        <v>280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4" t="s">
        <v>849</v>
      </c>
      <c r="C25" s="13">
        <v>408</v>
      </c>
      <c r="D25" s="13">
        <v>406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4" t="s">
        <v>850</v>
      </c>
      <c r="C26" s="13">
        <v>408</v>
      </c>
      <c r="D26" s="13">
        <v>407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4" t="s">
        <v>851</v>
      </c>
      <c r="C27" s="13">
        <v>368</v>
      </c>
      <c r="D27" s="13">
        <v>367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4" t="s">
        <v>852</v>
      </c>
      <c r="C28" s="13">
        <v>364</v>
      </c>
      <c r="D28" s="13">
        <v>363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4" t="s">
        <v>853</v>
      </c>
      <c r="C29" s="13">
        <v>393</v>
      </c>
      <c r="D29" s="13">
        <v>392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5" t="s">
        <v>854</v>
      </c>
      <c r="C30" s="14">
        <v>391</v>
      </c>
      <c r="D30" s="14">
        <v>390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18" t="str">
        <f>"IMPUTATIONS POUR POSITION MIXTE INTRA-MARCHANDISE - 'BUTTERFLY' SEMESTRIEL EN VIGUEUR LE "&amp;'OPTIONS - INTERVALLES DE MARGE'!A1</f>
        <v>IMPUTATIONS POUR POSITION MIXTE INTRA-MARCHANDISE - 'BUTTERFLY' SEMESTRIEL EN VIGUEUR LE 11 NOVEMBRE 2022</v>
      </c>
      <c r="B32" s="119"/>
      <c r="C32" s="119"/>
      <c r="D32" s="119"/>
      <c r="E32" s="119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0" t="s">
        <v>7</v>
      </c>
      <c r="C33" s="122" t="s">
        <v>8</v>
      </c>
      <c r="D33" s="122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1"/>
      <c r="C34" s="123"/>
      <c r="D34" s="123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6" t="s">
        <v>855</v>
      </c>
      <c r="C35" s="19">
        <v>482</v>
      </c>
      <c r="D35" s="19">
        <v>482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6" t="s">
        <v>856</v>
      </c>
      <c r="C36" s="19">
        <v>296</v>
      </c>
      <c r="D36" s="19">
        <v>296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6" t="s">
        <v>857</v>
      </c>
      <c r="C37" s="19">
        <v>266</v>
      </c>
      <c r="D37" s="19">
        <v>260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6" t="s">
        <v>858</v>
      </c>
      <c r="C38" s="19">
        <v>278</v>
      </c>
      <c r="D38" s="19">
        <v>273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6" t="s">
        <v>859</v>
      </c>
      <c r="C39" s="19">
        <v>286</v>
      </c>
      <c r="D39" s="19">
        <v>283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6" t="s">
        <v>860</v>
      </c>
      <c r="C40" s="19">
        <v>320</v>
      </c>
      <c r="D40" s="19">
        <v>318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6" t="s">
        <v>861</v>
      </c>
      <c r="C41" s="19">
        <v>347</v>
      </c>
      <c r="D41" s="19">
        <v>346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7" t="s">
        <v>862</v>
      </c>
      <c r="C42" s="20">
        <v>362</v>
      </c>
      <c r="D42" s="20">
        <v>361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18" t="str">
        <f>"IMPUTATIONS POUR POSITION MIXTE INTRA-MARCHANDISE - 'BUTTERFLY' NEUF-MOIS EN VIGUEUR LE "&amp;'OPTIONS - INTERVALLES DE MARGE'!A1</f>
        <v>IMPUTATIONS POUR POSITION MIXTE INTRA-MARCHANDISE - 'BUTTERFLY' NEUF-MOIS EN VIGUEUR LE 11 NOVEMBRE 2022</v>
      </c>
      <c r="B44" s="119"/>
      <c r="C44" s="119"/>
      <c r="D44" s="119"/>
      <c r="E44" s="119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0" t="s">
        <v>7</v>
      </c>
      <c r="C45" s="122" t="s">
        <v>8</v>
      </c>
      <c r="D45" s="122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1"/>
      <c r="C46" s="123"/>
      <c r="D46" s="123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6" t="s">
        <v>863</v>
      </c>
      <c r="C47" s="19">
        <v>679</v>
      </c>
      <c r="D47" s="19">
        <v>678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6" t="s">
        <v>864</v>
      </c>
      <c r="C48" s="19">
        <v>340</v>
      </c>
      <c r="D48" s="19">
        <v>337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6" t="s">
        <v>865</v>
      </c>
      <c r="C49" s="19">
        <v>393</v>
      </c>
      <c r="D49" s="19">
        <v>389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6" t="s">
        <v>866</v>
      </c>
      <c r="C50" s="19">
        <v>292</v>
      </c>
      <c r="D50" s="19">
        <v>292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6" t="s">
        <v>867</v>
      </c>
      <c r="C51" s="19">
        <v>303</v>
      </c>
      <c r="D51" s="19">
        <v>304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7" t="s">
        <v>868</v>
      </c>
      <c r="C52" s="20">
        <v>310</v>
      </c>
      <c r="D52" s="20">
        <v>310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18" t="str">
        <f>"IMPUTATIONS POUR POSITION MIXTE INTRA-MARCHANDISE - 'BUTTERFLY' ANNUEL EN VIGUEUR LE "&amp;'OPTIONS - INTERVALLES DE MARGE'!A1</f>
        <v>IMPUTATIONS POUR POSITION MIXTE INTRA-MARCHANDISE - 'BUTTERFLY' ANNUEL EN VIGUEUR LE 11 NOVEMBRE 2022</v>
      </c>
      <c r="B54" s="119"/>
      <c r="C54" s="119"/>
      <c r="D54" s="119"/>
      <c r="E54" s="119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0" t="s">
        <v>7</v>
      </c>
      <c r="C55" s="122" t="s">
        <v>8</v>
      </c>
      <c r="D55" s="122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1"/>
      <c r="C56" s="123"/>
      <c r="D56" s="123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6" t="s">
        <v>869</v>
      </c>
      <c r="C57" s="19">
        <v>641</v>
      </c>
      <c r="D57" s="19">
        <v>636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6" t="s">
        <v>870</v>
      </c>
      <c r="C58" s="19">
        <v>435</v>
      </c>
      <c r="D58" s="19">
        <v>431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6" t="s">
        <v>871</v>
      </c>
      <c r="C59" s="19">
        <v>471</v>
      </c>
      <c r="D59" s="19">
        <v>469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7" t="s">
        <v>872</v>
      </c>
      <c r="C60" s="20">
        <v>334</v>
      </c>
      <c r="D60" s="20">
        <v>333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18" t="str">
        <f>"IMPUTATIONS POUR POSITION MIXTE INTRA-MARCHANDISE - INTERMENSUELLE EN VIGUEUR LE "&amp;'OPTIONS - INTERVALLES DE MARGE'!A1</f>
        <v>IMPUTATIONS POUR POSITION MIXTE INTRA-MARCHANDISE - INTERMENSUELLE EN VIGUEUR LE 11 NOVEMBRE 2022</v>
      </c>
      <c r="B62" s="119"/>
      <c r="C62" s="119"/>
      <c r="D62" s="119"/>
      <c r="E62" s="119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0" t="s">
        <v>0</v>
      </c>
      <c r="B63" s="124">
        <v>1</v>
      </c>
      <c r="C63" s="124">
        <v>2</v>
      </c>
      <c r="D63" s="124">
        <v>3</v>
      </c>
      <c r="E63" s="122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1"/>
      <c r="B64" s="125"/>
      <c r="C64" s="125">
        <v>2</v>
      </c>
      <c r="D64" s="125">
        <v>3</v>
      </c>
      <c r="E64" s="126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427</v>
      </c>
      <c r="C65" s="24">
        <v>558</v>
      </c>
      <c r="D65" s="25">
        <v>602</v>
      </c>
      <c r="E65" s="26">
        <v>615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227</v>
      </c>
      <c r="D66" s="29">
        <v>460</v>
      </c>
      <c r="E66" s="30">
        <v>537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285</v>
      </c>
      <c r="E67" s="30">
        <v>394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225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5"/>
      <c r="B1" s="135"/>
      <c r="C1" s="135"/>
      <c r="D1" s="135"/>
      <c r="E1" s="135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18" t="str">
        <f>"GROUPEMENT DES CORRA EN VIGUEUR LE "&amp;'OPTIONS - INTERVALLES DE MARGE'!A1</f>
        <v>GROUPEMENT DES CORRA EN VIGUEUR LE 11 NOVEMBRE 2022</v>
      </c>
      <c r="B2" s="119"/>
      <c r="C2" s="119"/>
      <c r="D2" s="119"/>
      <c r="E2" s="119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6" t="s">
        <v>35</v>
      </c>
      <c r="C3" s="132" t="s">
        <v>5</v>
      </c>
      <c r="D3" s="132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7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4">
        <v>1</v>
      </c>
      <c r="C5" s="6" t="s">
        <v>873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8"/>
      <c r="C6" s="7" t="s">
        <v>874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7">
        <v>2</v>
      </c>
      <c r="C7" s="8" t="s">
        <v>875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8"/>
      <c r="C8" s="7" t="s">
        <v>876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7">
        <v>3</v>
      </c>
      <c r="C9" s="8" t="s">
        <v>877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9"/>
      <c r="C10" s="6" t="s">
        <v>878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9"/>
      <c r="C11" s="6" t="s">
        <v>879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8"/>
      <c r="C12" s="7" t="s">
        <v>880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7">
        <v>4</v>
      </c>
      <c r="C13" s="9" t="s">
        <v>881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9"/>
      <c r="C14" s="6" t="s">
        <v>882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9"/>
      <c r="C15" s="6" t="s">
        <v>883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8"/>
      <c r="C16" s="7" t="s">
        <v>884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18" t="str">
        <f>"IMPUTATIONS POUR POSITION MIXTE INTRA-MARCHANDISE - 'BUTTERFLY' TRIMESTRIEL EN VIGUEUR LE "&amp;'OPTIONS - INTERVALLES DE MARGE'!A1</f>
        <v>IMPUTATIONS POUR POSITION MIXTE INTRA-MARCHANDISE - 'BUTTERFLY' TRIMESTRIEL EN VIGUEUR LE 11 NOVEMBRE 2022</v>
      </c>
      <c r="B18" s="119"/>
      <c r="C18" s="119"/>
      <c r="D18" s="119"/>
      <c r="E18" s="11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0" t="s">
        <v>7</v>
      </c>
      <c r="C19" s="132" t="s">
        <v>8</v>
      </c>
      <c r="D19" s="132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1"/>
      <c r="C20" s="133"/>
      <c r="D20" s="133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3" t="s">
        <v>885</v>
      </c>
      <c r="C21" s="12">
        <v>39</v>
      </c>
      <c r="D21" s="12">
        <v>38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4" t="s">
        <v>886</v>
      </c>
      <c r="C22" s="13">
        <v>73</v>
      </c>
      <c r="D22" s="13">
        <v>73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4" t="s">
        <v>887</v>
      </c>
      <c r="C23" s="13">
        <v>245</v>
      </c>
      <c r="D23" s="13">
        <v>243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4" t="s">
        <v>888</v>
      </c>
      <c r="C24" s="13">
        <v>148</v>
      </c>
      <c r="D24" s="13">
        <v>147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4" t="s">
        <v>889</v>
      </c>
      <c r="C25" s="13">
        <v>361</v>
      </c>
      <c r="D25" s="13">
        <v>359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4" t="s">
        <v>890</v>
      </c>
      <c r="C26" s="13">
        <v>404</v>
      </c>
      <c r="D26" s="13">
        <v>402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4" t="s">
        <v>891</v>
      </c>
      <c r="C27" s="13">
        <v>399</v>
      </c>
      <c r="D27" s="13">
        <v>400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4" t="s">
        <v>892</v>
      </c>
      <c r="C28" s="13">
        <v>398</v>
      </c>
      <c r="D28" s="13">
        <v>400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4" t="s">
        <v>893</v>
      </c>
      <c r="C29" s="13">
        <v>404</v>
      </c>
      <c r="D29" s="13">
        <v>404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5" t="s">
        <v>894</v>
      </c>
      <c r="C30" s="14">
        <v>405</v>
      </c>
      <c r="D30" s="14">
        <v>404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18" t="str">
        <f>"IMPUTATIONS POUR POSITION MIXTE INTRA-MARCHANDISE - 'BUTTERFLY' SEMESTRIEL EN VIGUEUR LE "&amp;'OPTIONS - INTERVALLES DE MARGE'!A1</f>
        <v>IMPUTATIONS POUR POSITION MIXTE INTRA-MARCHANDISE - 'BUTTERFLY' SEMESTRIEL EN VIGUEUR LE 11 NOVEMBRE 2022</v>
      </c>
      <c r="B32" s="119"/>
      <c r="C32" s="119"/>
      <c r="D32" s="119"/>
      <c r="E32" s="119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0" t="s">
        <v>7</v>
      </c>
      <c r="C33" s="122" t="s">
        <v>8</v>
      </c>
      <c r="D33" s="122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1"/>
      <c r="C34" s="123"/>
      <c r="D34" s="123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6" t="s">
        <v>895</v>
      </c>
      <c r="C35" s="19">
        <v>544</v>
      </c>
      <c r="D35" s="19">
        <v>542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6" t="s">
        <v>896</v>
      </c>
      <c r="C36" s="19">
        <v>434</v>
      </c>
      <c r="D36" s="19">
        <v>432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6" t="s">
        <v>897</v>
      </c>
      <c r="C37" s="19">
        <v>353</v>
      </c>
      <c r="D37" s="19">
        <v>351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6" t="s">
        <v>898</v>
      </c>
      <c r="C38" s="19">
        <v>188</v>
      </c>
      <c r="D38" s="19">
        <v>186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6" t="s">
        <v>899</v>
      </c>
      <c r="C39" s="19">
        <v>341</v>
      </c>
      <c r="D39" s="19">
        <v>337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6" t="s">
        <v>900</v>
      </c>
      <c r="C40" s="19">
        <v>324</v>
      </c>
      <c r="D40" s="19">
        <v>320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6" t="s">
        <v>901</v>
      </c>
      <c r="C41" s="19">
        <v>352</v>
      </c>
      <c r="D41" s="19">
        <v>351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7" t="s">
        <v>902</v>
      </c>
      <c r="C42" s="20">
        <v>376</v>
      </c>
      <c r="D42" s="20">
        <v>376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18" t="str">
        <f>"IMPUTATIONS POUR POSITION MIXTE INTRA-MARCHANDISE - 'BUTTERFLY' NEUF-MOIS EN VIGUEUR LE "&amp;'OPTIONS - INTERVALLES DE MARGE'!A1</f>
        <v>IMPUTATIONS POUR POSITION MIXTE INTRA-MARCHANDISE - 'BUTTERFLY' NEUF-MOIS EN VIGUEUR LE 11 NOVEMBRE 2022</v>
      </c>
      <c r="B44" s="119"/>
      <c r="C44" s="119"/>
      <c r="D44" s="119"/>
      <c r="E44" s="119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0" t="s">
        <v>7</v>
      </c>
      <c r="C45" s="122" t="s">
        <v>8</v>
      </c>
      <c r="D45" s="122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1"/>
      <c r="C46" s="123"/>
      <c r="D46" s="123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6" t="s">
        <v>903</v>
      </c>
      <c r="C47" s="19">
        <v>744</v>
      </c>
      <c r="D47" s="19">
        <v>741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6" t="s">
        <v>904</v>
      </c>
      <c r="C48" s="19">
        <v>259</v>
      </c>
      <c r="D48" s="19">
        <v>256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6" t="s">
        <v>905</v>
      </c>
      <c r="C49" s="19">
        <v>481</v>
      </c>
      <c r="D49" s="19">
        <v>481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6" t="s">
        <v>906</v>
      </c>
      <c r="C50" s="19">
        <v>312</v>
      </c>
      <c r="D50" s="19">
        <v>314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6" t="s">
        <v>907</v>
      </c>
      <c r="C51" s="19">
        <v>366</v>
      </c>
      <c r="D51" s="19">
        <v>367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7" t="s">
        <v>908</v>
      </c>
      <c r="C52" s="20">
        <v>339</v>
      </c>
      <c r="D52" s="20">
        <v>347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18" t="str">
        <f>"IMPUTATIONS POUR POSITION MIXTE INTRA-MARCHANDISE - 'BUTTERFLY' ANNUEL EN VIGUEUR LE "&amp;'OPTIONS - INTERVALLES DE MARGE'!A1</f>
        <v>IMPUTATIONS POUR POSITION MIXTE INTRA-MARCHANDISE - 'BUTTERFLY' ANNUEL EN VIGUEUR LE 11 NOVEMBRE 2022</v>
      </c>
      <c r="B54" s="119"/>
      <c r="C54" s="119"/>
      <c r="D54" s="119"/>
      <c r="E54" s="119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0" t="s">
        <v>7</v>
      </c>
      <c r="C55" s="122" t="s">
        <v>8</v>
      </c>
      <c r="D55" s="122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1"/>
      <c r="C56" s="123"/>
      <c r="D56" s="123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6" t="s">
        <v>909</v>
      </c>
      <c r="C57" s="19">
        <v>533</v>
      </c>
      <c r="D57" s="19">
        <v>532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6" t="s">
        <v>910</v>
      </c>
      <c r="C58" s="19">
        <v>360</v>
      </c>
      <c r="D58" s="19">
        <v>361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6" t="s">
        <v>911</v>
      </c>
      <c r="C59" s="19">
        <v>594</v>
      </c>
      <c r="D59" s="19">
        <v>593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7" t="s">
        <v>912</v>
      </c>
      <c r="C60" s="20">
        <v>369</v>
      </c>
      <c r="D60" s="20">
        <v>369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18" t="str">
        <f>"IMPUTATIONS POUR POSITION MIXTE INTRA-MARCHANDISE - INTERMENSUELLE EN VIGUEUR LE "&amp;'OPTIONS - INTERVALLES DE MARGE'!A1</f>
        <v>IMPUTATIONS POUR POSITION MIXTE INTRA-MARCHANDISE - INTERMENSUELLE EN VIGUEUR LE 11 NOVEMBRE 2022</v>
      </c>
      <c r="B62" s="119"/>
      <c r="C62" s="119"/>
      <c r="D62" s="119"/>
      <c r="E62" s="119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0" t="s">
        <v>0</v>
      </c>
      <c r="B63" s="124">
        <v>1</v>
      </c>
      <c r="C63" s="124">
        <v>2</v>
      </c>
      <c r="D63" s="124">
        <v>3</v>
      </c>
      <c r="E63" s="122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1"/>
      <c r="B64" s="125"/>
      <c r="C64" s="125">
        <v>2</v>
      </c>
      <c r="D64" s="125">
        <v>3</v>
      </c>
      <c r="E64" s="126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433</v>
      </c>
      <c r="C65" s="24">
        <v>548</v>
      </c>
      <c r="D65" s="25">
        <v>551</v>
      </c>
      <c r="E65" s="26">
        <v>552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414</v>
      </c>
      <c r="D66" s="29">
        <v>570</v>
      </c>
      <c r="E66" s="30">
        <v>618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327</v>
      </c>
      <c r="E67" s="30">
        <v>458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229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5"/>
      <c r="B1" s="135"/>
      <c r="C1" s="135"/>
      <c r="D1" s="135"/>
      <c r="E1" s="135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18" t="str">
        <f>"GROUPEMENT DES SDV EN VIGUEUR LE "&amp;'OPTIONS - INTERVALLES DE MARGE'!A1</f>
        <v>GROUPEMENT DES SDV EN VIGUEUR LE 11 NOVEMBRE 2022</v>
      </c>
      <c r="B2" s="119"/>
      <c r="C2" s="119"/>
      <c r="D2" s="119"/>
      <c r="E2" s="119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6" t="s">
        <v>36</v>
      </c>
      <c r="C3" s="132" t="s">
        <v>4</v>
      </c>
      <c r="D3" s="132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7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1">
        <v>1</v>
      </c>
      <c r="C5" s="6" t="s">
        <v>913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0">
        <v>2</v>
      </c>
      <c r="C6" s="92" t="s">
        <v>914</v>
      </c>
      <c r="D6" s="92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7">
        <v>3</v>
      </c>
      <c r="C7" s="8" t="s">
        <v>915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9"/>
      <c r="C8" s="6" t="s">
        <v>916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8"/>
      <c r="C9" s="7" t="s">
        <v>917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18" t="str">
        <f>"IMPUTATIONS POUR POSITION MIXTE INTRA-MARCHANDISE - INTERMENSUELLE EN VIGUEUR LE "&amp;'OPTIONS - INTERVALLES DE MARGE'!A1</f>
        <v>IMPUTATIONS POUR POSITION MIXTE INTRA-MARCHANDISE - INTERMENSUELLE EN VIGUEUR LE 11 NOVEMBRE 2022</v>
      </c>
      <c r="B11" s="119"/>
      <c r="C11" s="119"/>
      <c r="D11" s="119"/>
      <c r="E11" s="119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0" t="s">
        <v>0</v>
      </c>
      <c r="B12" s="124">
        <v>1</v>
      </c>
      <c r="C12" s="124">
        <v>2</v>
      </c>
      <c r="D12" s="122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1"/>
      <c r="B13" s="125"/>
      <c r="C13" s="125">
        <v>2</v>
      </c>
      <c r="D13" s="126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110</v>
      </c>
      <c r="D14" s="26">
        <v>110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138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5"/>
      <c r="B1" s="135"/>
      <c r="C1" s="135"/>
      <c r="D1" s="135"/>
      <c r="E1" s="135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18" t="str">
        <f>"GROUPEMENT DES SXF EN VIGUEUR LE "&amp;'OPTIONS - INTERVALLES DE MARGE'!A1</f>
        <v>GROUPEMENT DES SXF EN VIGUEUR LE 11 NOVEMBRE 2022</v>
      </c>
      <c r="B2" s="119"/>
      <c r="C2" s="119"/>
      <c r="D2" s="119"/>
      <c r="E2" s="119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6" t="s">
        <v>36</v>
      </c>
      <c r="C3" s="132" t="s">
        <v>4</v>
      </c>
      <c r="D3" s="132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7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7">
        <v>1</v>
      </c>
      <c r="C5" s="8" t="s">
        <v>918</v>
      </c>
      <c r="D5" s="8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9"/>
      <c r="C6" s="6" t="s">
        <v>919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/>
      <c r="C7" s="6" t="s">
        <v>920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8"/>
      <c r="C8" s="7" t="s">
        <v>921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7">
        <v>2</v>
      </c>
      <c r="C9" s="8" t="s">
        <v>922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8"/>
      <c r="C10" s="7" t="s">
        <v>923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7">
        <v>3</v>
      </c>
      <c r="C11" s="8" t="s">
        <v>924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8"/>
      <c r="C12" s="7" t="s">
        <v>925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18" t="str">
        <f>"IMPUTATIONS POUR POSITION MIXTE INTRA-MARCHANDISE - INTERMENSUELLE EN VIGUEUR LE "&amp;'OPTIONS - INTERVALLES DE MARGE'!A1</f>
        <v>IMPUTATIONS POUR POSITION MIXTE INTRA-MARCHANDISE - INTERMENSUELLE EN VIGUEUR LE 11 NOVEMBRE 2022</v>
      </c>
      <c r="B14" s="119"/>
      <c r="C14" s="119"/>
      <c r="D14" s="119"/>
      <c r="E14" s="119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0" t="s">
        <v>0</v>
      </c>
      <c r="B15" s="139">
        <v>1</v>
      </c>
      <c r="C15" s="139">
        <v>2</v>
      </c>
      <c r="D15" s="132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1"/>
      <c r="B16" s="140"/>
      <c r="C16" s="140">
        <v>2</v>
      </c>
      <c r="D16" s="14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1702</v>
      </c>
      <c r="D17" s="26">
        <v>3577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990</v>
      </c>
      <c r="D18" s="30">
        <v>3161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1143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7"/>
      <c r="B1" s="168"/>
      <c r="C1" s="168"/>
      <c r="D1" s="169"/>
    </row>
    <row r="2" spans="1:4" ht="50.1" customHeight="1" thickBot="1" x14ac:dyDescent="0.3">
      <c r="A2" s="142" t="str">
        <f>"IMPUTATIONS POUR POSITION MIXTE INTRA-MARCHANDISES INTERMENSUELLE EN VIGUEUR LE "&amp;'OPTIONS - INTERVALLES DE MARGE'!A1</f>
        <v>IMPUTATIONS POUR POSITION MIXTE INTRA-MARCHANDISES INTERMENSUELLE EN VIGUEUR LE 11 NOVEMBRE 2022</v>
      </c>
      <c r="B2" s="143"/>
      <c r="C2" s="143"/>
      <c r="D2" s="144"/>
    </row>
    <row r="3" spans="1:4" x14ac:dyDescent="0.25">
      <c r="A3" s="145" t="s">
        <v>20</v>
      </c>
      <c r="B3" s="147" t="s">
        <v>21</v>
      </c>
      <c r="C3" s="147" t="s">
        <v>22</v>
      </c>
      <c r="D3" s="147" t="s">
        <v>23</v>
      </c>
    </row>
    <row r="4" spans="1:4" ht="24" customHeight="1" thickBot="1" x14ac:dyDescent="0.3">
      <c r="A4" s="146"/>
      <c r="B4" s="148"/>
      <c r="C4" s="148"/>
      <c r="D4" s="148"/>
    </row>
    <row r="5" spans="1:4" x14ac:dyDescent="0.25">
      <c r="A5" s="65" t="s">
        <v>686</v>
      </c>
      <c r="B5" s="66" t="s">
        <v>1007</v>
      </c>
      <c r="C5" s="67">
        <v>450</v>
      </c>
      <c r="D5" s="68">
        <v>450</v>
      </c>
    </row>
    <row r="6" spans="1:4" x14ac:dyDescent="0.25">
      <c r="A6" s="65" t="s">
        <v>688</v>
      </c>
      <c r="B6" s="66" t="s">
        <v>1008</v>
      </c>
      <c r="C6" s="67">
        <v>450</v>
      </c>
      <c r="D6" s="68">
        <v>450</v>
      </c>
    </row>
    <row r="7" spans="1:4" x14ac:dyDescent="0.25">
      <c r="A7" s="65" t="s">
        <v>690</v>
      </c>
      <c r="B7" s="66" t="s">
        <v>1009</v>
      </c>
      <c r="C7" s="67">
        <v>225</v>
      </c>
      <c r="D7" s="68">
        <v>225</v>
      </c>
    </row>
    <row r="8" spans="1:4" x14ac:dyDescent="0.25">
      <c r="A8" s="65" t="s">
        <v>697</v>
      </c>
      <c r="B8" s="66" t="s">
        <v>1010</v>
      </c>
      <c r="C8" s="67">
        <v>450</v>
      </c>
      <c r="D8" s="68">
        <v>450</v>
      </c>
    </row>
    <row r="9" spans="1:4" x14ac:dyDescent="0.25">
      <c r="A9" s="65" t="s">
        <v>699</v>
      </c>
      <c r="B9" s="66" t="s">
        <v>1011</v>
      </c>
      <c r="C9" s="67">
        <v>200</v>
      </c>
      <c r="D9" s="68">
        <v>200</v>
      </c>
    </row>
    <row r="10" spans="1:4" x14ac:dyDescent="0.25">
      <c r="A10" s="63" t="s">
        <v>701</v>
      </c>
      <c r="B10" s="49" t="s">
        <v>1012</v>
      </c>
      <c r="C10" s="67">
        <v>200</v>
      </c>
      <c r="D10" s="68">
        <v>200</v>
      </c>
    </row>
    <row r="11" spans="1:4" x14ac:dyDescent="0.25">
      <c r="A11" s="65" t="s">
        <v>707</v>
      </c>
      <c r="B11" s="66" t="s">
        <v>1013</v>
      </c>
      <c r="C11" s="67">
        <v>125</v>
      </c>
      <c r="D11" s="68">
        <v>125</v>
      </c>
    </row>
    <row r="12" spans="1:4" x14ac:dyDescent="0.25">
      <c r="A12" s="65" t="s">
        <v>709</v>
      </c>
      <c r="B12" s="66" t="s">
        <v>1014</v>
      </c>
      <c r="C12" s="67">
        <v>100</v>
      </c>
      <c r="D12" s="68">
        <v>100</v>
      </c>
    </row>
    <row r="13" spans="1:4" x14ac:dyDescent="0.25">
      <c r="A13" s="65" t="s">
        <v>711</v>
      </c>
      <c r="B13" s="66" t="s">
        <v>1015</v>
      </c>
      <c r="C13" s="67">
        <v>100</v>
      </c>
      <c r="D13" s="68">
        <v>100</v>
      </c>
    </row>
    <row r="14" spans="1:4" x14ac:dyDescent="0.25">
      <c r="A14" s="65" t="s">
        <v>713</v>
      </c>
      <c r="B14" s="66" t="s">
        <v>1016</v>
      </c>
      <c r="C14" s="67">
        <v>100</v>
      </c>
      <c r="D14" s="68">
        <v>100</v>
      </c>
    </row>
    <row r="15" spans="1:4" x14ac:dyDescent="0.25">
      <c r="A15" s="65" t="s">
        <v>717</v>
      </c>
      <c r="B15" s="69" t="s">
        <v>1018</v>
      </c>
      <c r="C15" s="67">
        <v>100</v>
      </c>
      <c r="D15" s="68">
        <v>100</v>
      </c>
    </row>
    <row r="16" spans="1:4" x14ac:dyDescent="0.25">
      <c r="A16" s="65" t="s">
        <v>719</v>
      </c>
      <c r="B16" s="69" t="s">
        <v>1019</v>
      </c>
      <c r="C16" s="67">
        <v>100</v>
      </c>
      <c r="D16" s="68">
        <v>100</v>
      </c>
    </row>
    <row r="17" spans="1:4" x14ac:dyDescent="0.25">
      <c r="A17" s="65" t="s">
        <v>721</v>
      </c>
      <c r="B17" s="69" t="s">
        <v>1020</v>
      </c>
      <c r="C17" s="67">
        <v>100</v>
      </c>
      <c r="D17" s="68">
        <v>100</v>
      </c>
    </row>
    <row r="18" spans="1:4" x14ac:dyDescent="0.25">
      <c r="A18" s="65" t="s">
        <v>723</v>
      </c>
      <c r="B18" s="69" t="s">
        <v>1021</v>
      </c>
      <c r="C18" s="67">
        <v>125</v>
      </c>
      <c r="D18" s="68">
        <v>125</v>
      </c>
    </row>
    <row r="19" spans="1:4" x14ac:dyDescent="0.25">
      <c r="A19" s="65" t="s">
        <v>725</v>
      </c>
      <c r="B19" s="66" t="s">
        <v>1022</v>
      </c>
      <c r="C19" s="67">
        <v>100</v>
      </c>
      <c r="D19" s="68">
        <v>100</v>
      </c>
    </row>
    <row r="20" spans="1:4" x14ac:dyDescent="0.25">
      <c r="A20" s="65" t="s">
        <v>727</v>
      </c>
      <c r="B20" s="66" t="s">
        <v>1023</v>
      </c>
      <c r="C20" s="67">
        <v>100</v>
      </c>
      <c r="D20" s="70">
        <v>100</v>
      </c>
    </row>
    <row r="21" spans="1:4" x14ac:dyDescent="0.25">
      <c r="A21" s="65" t="s">
        <v>729</v>
      </c>
      <c r="B21" s="66" t="s">
        <v>1024</v>
      </c>
      <c r="C21" s="67">
        <v>100</v>
      </c>
      <c r="D21" s="70">
        <v>100</v>
      </c>
    </row>
    <row r="22" spans="1:4" x14ac:dyDescent="0.25">
      <c r="A22" s="65" t="s">
        <v>731</v>
      </c>
      <c r="B22" s="66" t="s">
        <v>1025</v>
      </c>
      <c r="C22" s="67">
        <v>100</v>
      </c>
      <c r="D22" s="70">
        <v>100</v>
      </c>
    </row>
    <row r="23" spans="1:4" x14ac:dyDescent="0.25">
      <c r="A23" s="65" t="s">
        <v>733</v>
      </c>
      <c r="B23" s="66" t="s">
        <v>1026</v>
      </c>
      <c r="C23" s="67">
        <v>100</v>
      </c>
      <c r="D23" s="70">
        <v>100</v>
      </c>
    </row>
    <row r="24" spans="1:4" x14ac:dyDescent="0.25">
      <c r="A24" s="65" t="s">
        <v>735</v>
      </c>
      <c r="B24" s="66" t="s">
        <v>1027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2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11 NOVEMBRE 2022</v>
      </c>
      <c r="B30" s="143"/>
      <c r="C30" s="143"/>
      <c r="D30" s="144"/>
    </row>
    <row r="31" spans="1:4" ht="15" customHeight="1" x14ac:dyDescent="0.25">
      <c r="A31" s="145" t="s">
        <v>20</v>
      </c>
      <c r="B31" s="147" t="s">
        <v>21</v>
      </c>
      <c r="C31" s="147" t="s">
        <v>37</v>
      </c>
      <c r="D31" s="147" t="s">
        <v>38</v>
      </c>
    </row>
    <row r="32" spans="1:4" ht="15.75" thickBot="1" x14ac:dyDescent="0.3">
      <c r="A32" s="146"/>
      <c r="B32" s="148"/>
      <c r="C32" s="148"/>
      <c r="D32" s="148"/>
    </row>
    <row r="33" spans="1:4" x14ac:dyDescent="0.25">
      <c r="A33" s="65" t="s">
        <v>737</v>
      </c>
      <c r="B33" s="69" t="s">
        <v>935</v>
      </c>
      <c r="C33" s="67">
        <v>75</v>
      </c>
      <c r="D33" s="68">
        <v>75</v>
      </c>
    </row>
    <row r="34" spans="1:4" x14ac:dyDescent="0.25">
      <c r="A34" s="65" t="s">
        <v>738</v>
      </c>
      <c r="B34" s="69" t="s">
        <v>933</v>
      </c>
      <c r="C34" s="67">
        <v>75</v>
      </c>
      <c r="D34" s="68">
        <v>75</v>
      </c>
    </row>
    <row r="35" spans="1:4" x14ac:dyDescent="0.25">
      <c r="A35" s="65" t="s">
        <v>739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740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741</v>
      </c>
      <c r="B37" s="69" t="s">
        <v>932</v>
      </c>
      <c r="C37" s="67">
        <v>75</v>
      </c>
      <c r="D37" s="68">
        <v>75</v>
      </c>
    </row>
    <row r="38" spans="1:4" x14ac:dyDescent="0.25">
      <c r="A38" s="65" t="s">
        <v>742</v>
      </c>
      <c r="B38" s="69" t="s">
        <v>938</v>
      </c>
      <c r="C38" s="67">
        <v>75</v>
      </c>
      <c r="D38" s="68">
        <v>75</v>
      </c>
    </row>
    <row r="39" spans="1:4" x14ac:dyDescent="0.25">
      <c r="A39" s="65" t="s">
        <v>743</v>
      </c>
      <c r="B39" s="69" t="s">
        <v>940</v>
      </c>
      <c r="C39" s="67">
        <v>75</v>
      </c>
      <c r="D39" s="68">
        <v>75</v>
      </c>
    </row>
    <row r="40" spans="1:4" x14ac:dyDescent="0.25">
      <c r="A40" s="65" t="s">
        <v>744</v>
      </c>
      <c r="B40" s="69" t="s">
        <v>949</v>
      </c>
      <c r="C40" s="67">
        <v>75</v>
      </c>
      <c r="D40" s="68">
        <v>75</v>
      </c>
    </row>
    <row r="41" spans="1:4" x14ac:dyDescent="0.25">
      <c r="A41" s="65" t="s">
        <v>745</v>
      </c>
      <c r="B41" s="69" t="s">
        <v>171</v>
      </c>
      <c r="C41" s="67">
        <v>75</v>
      </c>
      <c r="D41" s="68">
        <v>75</v>
      </c>
    </row>
    <row r="42" spans="1:4" x14ac:dyDescent="0.25">
      <c r="A42" s="65" t="s">
        <v>746</v>
      </c>
      <c r="B42" s="69" t="s">
        <v>992</v>
      </c>
      <c r="C42" s="67">
        <v>75</v>
      </c>
      <c r="D42" s="68">
        <v>75</v>
      </c>
    </row>
    <row r="43" spans="1:4" x14ac:dyDescent="0.25">
      <c r="A43" s="65" t="s">
        <v>747</v>
      </c>
      <c r="B43" s="69" t="s">
        <v>950</v>
      </c>
      <c r="C43" s="67">
        <v>75</v>
      </c>
      <c r="D43" s="68">
        <v>75</v>
      </c>
    </row>
    <row r="44" spans="1:4" x14ac:dyDescent="0.25">
      <c r="A44" s="65" t="s">
        <v>748</v>
      </c>
      <c r="B44" s="69" t="s">
        <v>165</v>
      </c>
      <c r="C44" s="67">
        <v>75</v>
      </c>
      <c r="D44" s="68">
        <v>75</v>
      </c>
    </row>
    <row r="45" spans="1:4" x14ac:dyDescent="0.25">
      <c r="A45" s="65" t="s">
        <v>749</v>
      </c>
      <c r="B45" s="69" t="s">
        <v>952</v>
      </c>
      <c r="C45" s="67">
        <v>75</v>
      </c>
      <c r="D45" s="68">
        <v>75</v>
      </c>
    </row>
    <row r="46" spans="1:4" x14ac:dyDescent="0.25">
      <c r="A46" s="65" t="s">
        <v>750</v>
      </c>
      <c r="B46" s="69" t="s">
        <v>155</v>
      </c>
      <c r="C46" s="67">
        <v>75</v>
      </c>
      <c r="D46" s="68">
        <v>75</v>
      </c>
    </row>
    <row r="47" spans="1:4" x14ac:dyDescent="0.25">
      <c r="A47" s="65" t="s">
        <v>751</v>
      </c>
      <c r="B47" s="69" t="s">
        <v>207</v>
      </c>
      <c r="C47" s="67">
        <v>75</v>
      </c>
      <c r="D47" s="68">
        <v>75</v>
      </c>
    </row>
    <row r="48" spans="1:4" x14ac:dyDescent="0.25">
      <c r="A48" s="65" t="s">
        <v>752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753</v>
      </c>
      <c r="B49" s="69" t="s">
        <v>631</v>
      </c>
      <c r="C49" s="67">
        <v>75</v>
      </c>
      <c r="D49" s="68">
        <v>75</v>
      </c>
    </row>
    <row r="50" spans="1:4" x14ac:dyDescent="0.25">
      <c r="A50" s="65" t="s">
        <v>754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755</v>
      </c>
      <c r="B51" s="69" t="s">
        <v>956</v>
      </c>
      <c r="C51" s="67">
        <v>75</v>
      </c>
      <c r="D51" s="68">
        <v>75</v>
      </c>
    </row>
    <row r="52" spans="1:4" x14ac:dyDescent="0.25">
      <c r="A52" s="65" t="s">
        <v>756</v>
      </c>
      <c r="B52" s="69" t="s">
        <v>957</v>
      </c>
      <c r="C52" s="67">
        <v>75</v>
      </c>
      <c r="D52" s="68">
        <v>75</v>
      </c>
    </row>
    <row r="53" spans="1:4" x14ac:dyDescent="0.25">
      <c r="A53" s="65" t="s">
        <v>757</v>
      </c>
      <c r="B53" s="69" t="s">
        <v>954</v>
      </c>
      <c r="C53" s="67">
        <v>75</v>
      </c>
      <c r="D53" s="68">
        <v>75</v>
      </c>
    </row>
    <row r="54" spans="1:4" x14ac:dyDescent="0.25">
      <c r="A54" s="65" t="s">
        <v>758</v>
      </c>
      <c r="B54" s="69" t="s">
        <v>977</v>
      </c>
      <c r="C54" s="67">
        <v>75</v>
      </c>
      <c r="D54" s="68">
        <v>75</v>
      </c>
    </row>
    <row r="55" spans="1:4" x14ac:dyDescent="0.25">
      <c r="A55" s="65" t="s">
        <v>759</v>
      </c>
      <c r="B55" s="69" t="s">
        <v>271</v>
      </c>
      <c r="C55" s="67">
        <v>75</v>
      </c>
      <c r="D55" s="68">
        <v>75</v>
      </c>
    </row>
    <row r="56" spans="1:4" x14ac:dyDescent="0.25">
      <c r="A56" s="65" t="s">
        <v>760</v>
      </c>
      <c r="B56" s="69" t="s">
        <v>263</v>
      </c>
      <c r="C56" s="67">
        <v>75</v>
      </c>
      <c r="D56" s="68">
        <v>75</v>
      </c>
    </row>
    <row r="57" spans="1:4" x14ac:dyDescent="0.25">
      <c r="A57" s="65" t="s">
        <v>761</v>
      </c>
      <c r="B57" s="69" t="s">
        <v>959</v>
      </c>
      <c r="C57" s="67">
        <v>75</v>
      </c>
      <c r="D57" s="68">
        <v>75</v>
      </c>
    </row>
    <row r="58" spans="1:4" x14ac:dyDescent="0.25">
      <c r="A58" s="65" t="s">
        <v>762</v>
      </c>
      <c r="B58" s="69" t="s">
        <v>972</v>
      </c>
      <c r="C58" s="67">
        <v>75</v>
      </c>
      <c r="D58" s="68">
        <v>75</v>
      </c>
    </row>
    <row r="59" spans="1:4" x14ac:dyDescent="0.25">
      <c r="A59" s="65" t="s">
        <v>763</v>
      </c>
      <c r="B59" s="69" t="s">
        <v>960</v>
      </c>
      <c r="C59" s="67">
        <v>75</v>
      </c>
      <c r="D59" s="68">
        <v>75</v>
      </c>
    </row>
    <row r="60" spans="1:4" x14ac:dyDescent="0.25">
      <c r="A60" s="65" t="s">
        <v>764</v>
      </c>
      <c r="B60" s="69" t="s">
        <v>293</v>
      </c>
      <c r="C60" s="67">
        <v>75</v>
      </c>
      <c r="D60" s="68">
        <v>75</v>
      </c>
    </row>
    <row r="61" spans="1:4" x14ac:dyDescent="0.25">
      <c r="A61" s="65" t="s">
        <v>765</v>
      </c>
      <c r="B61" s="69" t="s">
        <v>958</v>
      </c>
      <c r="C61" s="67">
        <v>75</v>
      </c>
      <c r="D61" s="68">
        <v>75</v>
      </c>
    </row>
    <row r="62" spans="1:4" x14ac:dyDescent="0.25">
      <c r="A62" s="65" t="s">
        <v>766</v>
      </c>
      <c r="B62" s="69" t="s">
        <v>970</v>
      </c>
      <c r="C62" s="67">
        <v>75</v>
      </c>
      <c r="D62" s="68">
        <v>75</v>
      </c>
    </row>
    <row r="63" spans="1:4" x14ac:dyDescent="0.25">
      <c r="A63" s="65" t="s">
        <v>767</v>
      </c>
      <c r="B63" s="69" t="s">
        <v>637</v>
      </c>
      <c r="C63" s="67">
        <v>75</v>
      </c>
      <c r="D63" s="68">
        <v>75</v>
      </c>
    </row>
    <row r="64" spans="1:4" x14ac:dyDescent="0.25">
      <c r="A64" s="65" t="s">
        <v>768</v>
      </c>
      <c r="B64" s="69" t="s">
        <v>971</v>
      </c>
      <c r="C64" s="67">
        <v>75</v>
      </c>
      <c r="D64" s="68">
        <v>75</v>
      </c>
    </row>
    <row r="65" spans="1:4" x14ac:dyDescent="0.25">
      <c r="A65" s="65" t="s">
        <v>769</v>
      </c>
      <c r="B65" s="69" t="s">
        <v>987</v>
      </c>
      <c r="C65" s="67">
        <v>75</v>
      </c>
      <c r="D65" s="68">
        <v>75</v>
      </c>
    </row>
    <row r="66" spans="1:4" x14ac:dyDescent="0.25">
      <c r="A66" s="65" t="s">
        <v>770</v>
      </c>
      <c r="B66" s="69" t="s">
        <v>641</v>
      </c>
      <c r="C66" s="67">
        <v>75</v>
      </c>
      <c r="D66" s="68">
        <v>75</v>
      </c>
    </row>
    <row r="67" spans="1:4" x14ac:dyDescent="0.25">
      <c r="A67" s="65" t="s">
        <v>771</v>
      </c>
      <c r="B67" s="69" t="s">
        <v>347</v>
      </c>
      <c r="C67" s="67">
        <v>75</v>
      </c>
      <c r="D67" s="68">
        <v>75</v>
      </c>
    </row>
    <row r="68" spans="1:4" x14ac:dyDescent="0.25">
      <c r="A68" s="65" t="s">
        <v>772</v>
      </c>
      <c r="B68" s="69" t="s">
        <v>991</v>
      </c>
      <c r="C68" s="67">
        <v>75</v>
      </c>
      <c r="D68" s="68">
        <v>75</v>
      </c>
    </row>
    <row r="69" spans="1:4" x14ac:dyDescent="0.25">
      <c r="A69" s="65" t="s">
        <v>773</v>
      </c>
      <c r="B69" s="69" t="s">
        <v>355</v>
      </c>
      <c r="C69" s="67">
        <v>75</v>
      </c>
      <c r="D69" s="68">
        <v>75</v>
      </c>
    </row>
    <row r="70" spans="1:4" x14ac:dyDescent="0.25">
      <c r="A70" s="65" t="s">
        <v>774</v>
      </c>
      <c r="B70" s="69" t="s">
        <v>978</v>
      </c>
      <c r="C70" s="67">
        <v>75</v>
      </c>
      <c r="D70" s="68">
        <v>75</v>
      </c>
    </row>
    <row r="71" spans="1:4" x14ac:dyDescent="0.25">
      <c r="A71" s="65" t="s">
        <v>775</v>
      </c>
      <c r="B71" s="69" t="s">
        <v>233</v>
      </c>
      <c r="C71" s="67">
        <v>75</v>
      </c>
      <c r="D71" s="68">
        <v>75</v>
      </c>
    </row>
    <row r="72" spans="1:4" x14ac:dyDescent="0.25">
      <c r="A72" s="65" t="s">
        <v>776</v>
      </c>
      <c r="B72" s="69" t="s">
        <v>980</v>
      </c>
      <c r="C72" s="67">
        <v>75</v>
      </c>
      <c r="D72" s="68">
        <v>75</v>
      </c>
    </row>
    <row r="73" spans="1:4" x14ac:dyDescent="0.25">
      <c r="A73" s="65" t="s">
        <v>777</v>
      </c>
      <c r="B73" s="69" t="s">
        <v>387</v>
      </c>
      <c r="C73" s="67">
        <v>75</v>
      </c>
      <c r="D73" s="68">
        <v>75</v>
      </c>
    </row>
    <row r="74" spans="1:4" x14ac:dyDescent="0.25">
      <c r="A74" s="65" t="s">
        <v>778</v>
      </c>
      <c r="B74" s="69" t="s">
        <v>973</v>
      </c>
      <c r="C74" s="67">
        <v>75</v>
      </c>
      <c r="D74" s="68">
        <v>75</v>
      </c>
    </row>
    <row r="75" spans="1:4" x14ac:dyDescent="0.25">
      <c r="A75" s="65" t="s">
        <v>779</v>
      </c>
      <c r="B75" s="69" t="s">
        <v>981</v>
      </c>
      <c r="C75" s="67">
        <v>75</v>
      </c>
      <c r="D75" s="68">
        <v>75</v>
      </c>
    </row>
    <row r="76" spans="1:4" x14ac:dyDescent="0.25">
      <c r="A76" s="65" t="s">
        <v>780</v>
      </c>
      <c r="B76" s="69" t="s">
        <v>395</v>
      </c>
      <c r="C76" s="67">
        <v>75</v>
      </c>
      <c r="D76" s="68">
        <v>75</v>
      </c>
    </row>
    <row r="77" spans="1:4" x14ac:dyDescent="0.25">
      <c r="A77" s="65" t="s">
        <v>781</v>
      </c>
      <c r="B77" s="69" t="s">
        <v>982</v>
      </c>
      <c r="C77" s="67">
        <v>75</v>
      </c>
      <c r="D77" s="68">
        <v>75</v>
      </c>
    </row>
    <row r="78" spans="1:4" x14ac:dyDescent="0.25">
      <c r="A78" s="65" t="s">
        <v>782</v>
      </c>
      <c r="B78" s="69" t="s">
        <v>273</v>
      </c>
      <c r="C78" s="67">
        <v>75</v>
      </c>
      <c r="D78" s="68">
        <v>75</v>
      </c>
    </row>
    <row r="79" spans="1:4" x14ac:dyDescent="0.25">
      <c r="A79" s="65" t="s">
        <v>783</v>
      </c>
      <c r="B79" s="69" t="s">
        <v>175</v>
      </c>
      <c r="C79" s="67">
        <v>75</v>
      </c>
      <c r="D79" s="68">
        <v>75</v>
      </c>
    </row>
    <row r="80" spans="1:4" x14ac:dyDescent="0.25">
      <c r="A80" s="65" t="s">
        <v>784</v>
      </c>
      <c r="B80" s="69" t="s">
        <v>941</v>
      </c>
      <c r="C80" s="67">
        <v>75</v>
      </c>
      <c r="D80" s="68">
        <v>75</v>
      </c>
    </row>
    <row r="81" spans="1:4" x14ac:dyDescent="0.25">
      <c r="A81" s="65" t="s">
        <v>785</v>
      </c>
      <c r="B81" s="69" t="s">
        <v>411</v>
      </c>
      <c r="C81" s="67">
        <v>75</v>
      </c>
      <c r="D81" s="68">
        <v>75</v>
      </c>
    </row>
    <row r="82" spans="1:4" x14ac:dyDescent="0.25">
      <c r="A82" s="65" t="s">
        <v>786</v>
      </c>
      <c r="B82" s="69" t="s">
        <v>946</v>
      </c>
      <c r="C82" s="67">
        <v>75</v>
      </c>
      <c r="D82" s="68">
        <v>75</v>
      </c>
    </row>
    <row r="83" spans="1:4" x14ac:dyDescent="0.25">
      <c r="A83" s="65" t="s">
        <v>787</v>
      </c>
      <c r="B83" s="69" t="s">
        <v>433</v>
      </c>
      <c r="C83" s="67">
        <v>75</v>
      </c>
      <c r="D83" s="68">
        <v>75</v>
      </c>
    </row>
    <row r="84" spans="1:4" x14ac:dyDescent="0.25">
      <c r="A84" s="65" t="s">
        <v>788</v>
      </c>
      <c r="B84" s="69" t="s">
        <v>561</v>
      </c>
      <c r="C84" s="67">
        <v>75</v>
      </c>
      <c r="D84" s="68">
        <v>75</v>
      </c>
    </row>
    <row r="85" spans="1:4" x14ac:dyDescent="0.25">
      <c r="A85" s="65" t="s">
        <v>789</v>
      </c>
      <c r="B85" s="69" t="s">
        <v>615</v>
      </c>
      <c r="C85" s="67">
        <v>75</v>
      </c>
      <c r="D85" s="68">
        <v>75</v>
      </c>
    </row>
    <row r="86" spans="1:4" x14ac:dyDescent="0.25">
      <c r="A86" s="65" t="s">
        <v>790</v>
      </c>
      <c r="B86" s="69" t="s">
        <v>453</v>
      </c>
      <c r="C86" s="67">
        <v>75</v>
      </c>
      <c r="D86" s="68">
        <v>75</v>
      </c>
    </row>
    <row r="87" spans="1:4" x14ac:dyDescent="0.25">
      <c r="A87" s="65" t="s">
        <v>791</v>
      </c>
      <c r="B87" s="69" t="s">
        <v>984</v>
      </c>
      <c r="C87" s="67">
        <v>75</v>
      </c>
      <c r="D87" s="68">
        <v>75</v>
      </c>
    </row>
    <row r="88" spans="1:4" x14ac:dyDescent="0.25">
      <c r="A88" s="65" t="s">
        <v>792</v>
      </c>
      <c r="B88" s="69" t="s">
        <v>975</v>
      </c>
      <c r="C88" s="67">
        <v>75</v>
      </c>
      <c r="D88" s="68">
        <v>75</v>
      </c>
    </row>
    <row r="89" spans="1:4" x14ac:dyDescent="0.25">
      <c r="A89" s="65" t="s">
        <v>793</v>
      </c>
      <c r="B89" s="69" t="s">
        <v>67</v>
      </c>
      <c r="C89" s="67">
        <v>75</v>
      </c>
      <c r="D89" s="68">
        <v>75</v>
      </c>
    </row>
    <row r="90" spans="1:4" x14ac:dyDescent="0.25">
      <c r="A90" s="65" t="s">
        <v>794</v>
      </c>
      <c r="B90" s="69" t="s">
        <v>467</v>
      </c>
      <c r="C90" s="67">
        <v>75</v>
      </c>
      <c r="D90" s="68">
        <v>75</v>
      </c>
    </row>
    <row r="91" spans="1:4" x14ac:dyDescent="0.25">
      <c r="A91" s="65" t="s">
        <v>795</v>
      </c>
      <c r="B91" s="69" t="s">
        <v>943</v>
      </c>
      <c r="C91" s="67">
        <v>75</v>
      </c>
      <c r="D91" s="68">
        <v>75</v>
      </c>
    </row>
    <row r="92" spans="1:4" x14ac:dyDescent="0.25">
      <c r="A92" s="65" t="s">
        <v>796</v>
      </c>
      <c r="B92" s="69" t="s">
        <v>999</v>
      </c>
      <c r="C92" s="67">
        <v>75</v>
      </c>
      <c r="D92" s="68">
        <v>75</v>
      </c>
    </row>
    <row r="93" spans="1:4" x14ac:dyDescent="0.25">
      <c r="A93" s="65" t="s">
        <v>797</v>
      </c>
      <c r="B93" s="69" t="s">
        <v>939</v>
      </c>
      <c r="C93" s="67">
        <v>75</v>
      </c>
      <c r="D93" s="68">
        <v>75</v>
      </c>
    </row>
    <row r="94" spans="1:4" x14ac:dyDescent="0.25">
      <c r="A94" s="65" t="s">
        <v>798</v>
      </c>
      <c r="B94" s="69" t="s">
        <v>567</v>
      </c>
      <c r="C94" s="67">
        <v>75</v>
      </c>
      <c r="D94" s="68">
        <v>75</v>
      </c>
    </row>
    <row r="95" spans="1:4" x14ac:dyDescent="0.25">
      <c r="A95" s="65" t="s">
        <v>799</v>
      </c>
      <c r="B95" s="69" t="s">
        <v>475</v>
      </c>
      <c r="C95" s="67">
        <v>75</v>
      </c>
      <c r="D95" s="68">
        <v>75</v>
      </c>
    </row>
    <row r="96" spans="1:4" x14ac:dyDescent="0.25">
      <c r="A96" s="65" t="s">
        <v>800</v>
      </c>
      <c r="B96" s="69" t="s">
        <v>989</v>
      </c>
      <c r="C96" s="67">
        <v>75</v>
      </c>
      <c r="D96" s="68">
        <v>75</v>
      </c>
    </row>
    <row r="97" spans="1:4" x14ac:dyDescent="0.25">
      <c r="A97" s="65" t="s">
        <v>801</v>
      </c>
      <c r="B97" s="69" t="s">
        <v>485</v>
      </c>
      <c r="C97" s="67">
        <v>75</v>
      </c>
      <c r="D97" s="68">
        <v>75</v>
      </c>
    </row>
    <row r="98" spans="1:4" x14ac:dyDescent="0.25">
      <c r="A98" s="65" t="s">
        <v>802</v>
      </c>
      <c r="B98" s="69" t="s">
        <v>493</v>
      </c>
      <c r="C98" s="67">
        <v>75</v>
      </c>
      <c r="D98" s="68">
        <v>75</v>
      </c>
    </row>
    <row r="99" spans="1:4" x14ac:dyDescent="0.25">
      <c r="A99" s="65" t="s">
        <v>803</v>
      </c>
      <c r="B99" s="69" t="s">
        <v>990</v>
      </c>
      <c r="C99" s="67">
        <v>75</v>
      </c>
      <c r="D99" s="68">
        <v>75</v>
      </c>
    </row>
    <row r="100" spans="1:4" x14ac:dyDescent="0.25">
      <c r="A100" s="65" t="s">
        <v>804</v>
      </c>
      <c r="B100" s="69" t="s">
        <v>993</v>
      </c>
      <c r="C100" s="67">
        <v>75</v>
      </c>
      <c r="D100" s="68">
        <v>75</v>
      </c>
    </row>
    <row r="101" spans="1:4" x14ac:dyDescent="0.25">
      <c r="A101" s="65" t="s">
        <v>805</v>
      </c>
      <c r="B101" s="69" t="s">
        <v>79</v>
      </c>
      <c r="C101" s="67">
        <v>75</v>
      </c>
      <c r="D101" s="68">
        <v>75</v>
      </c>
    </row>
    <row r="102" spans="1:4" x14ac:dyDescent="0.25">
      <c r="A102" s="65" t="s">
        <v>806</v>
      </c>
      <c r="B102" s="69" t="s">
        <v>537</v>
      </c>
      <c r="C102" s="67">
        <v>75</v>
      </c>
      <c r="D102" s="68">
        <v>75</v>
      </c>
    </row>
    <row r="103" spans="1:4" x14ac:dyDescent="0.25">
      <c r="A103" s="65" t="s">
        <v>807</v>
      </c>
      <c r="B103" s="69" t="s">
        <v>997</v>
      </c>
      <c r="C103" s="67">
        <v>75</v>
      </c>
      <c r="D103" s="68">
        <v>75</v>
      </c>
    </row>
    <row r="104" spans="1:4" x14ac:dyDescent="0.25">
      <c r="A104" s="65" t="s">
        <v>808</v>
      </c>
      <c r="B104" s="69" t="s">
        <v>955</v>
      </c>
      <c r="C104" s="67">
        <v>75</v>
      </c>
      <c r="D104" s="68">
        <v>75</v>
      </c>
    </row>
    <row r="105" spans="1:4" x14ac:dyDescent="0.25">
      <c r="A105" s="65" t="s">
        <v>809</v>
      </c>
      <c r="B105" s="69" t="s">
        <v>549</v>
      </c>
      <c r="C105" s="67">
        <v>75</v>
      </c>
      <c r="D105" s="68">
        <v>75</v>
      </c>
    </row>
    <row r="106" spans="1:4" x14ac:dyDescent="0.25">
      <c r="A106" s="65" t="s">
        <v>810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811</v>
      </c>
      <c r="B107" s="69" t="s">
        <v>942</v>
      </c>
      <c r="C107" s="67">
        <v>75</v>
      </c>
      <c r="D107" s="68">
        <v>75</v>
      </c>
    </row>
    <row r="108" spans="1:4" x14ac:dyDescent="0.25">
      <c r="A108" s="65" t="s">
        <v>812</v>
      </c>
      <c r="B108" s="69" t="s">
        <v>944</v>
      </c>
      <c r="C108" s="67">
        <v>75</v>
      </c>
      <c r="D108" s="68">
        <v>75</v>
      </c>
    </row>
    <row r="109" spans="1:4" x14ac:dyDescent="0.25">
      <c r="A109" s="65" t="s">
        <v>813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814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815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816</v>
      </c>
      <c r="B112" s="69" t="s">
        <v>585</v>
      </c>
      <c r="C112" s="67">
        <v>75</v>
      </c>
      <c r="D112" s="68">
        <v>75</v>
      </c>
    </row>
    <row r="113" spans="1:4" x14ac:dyDescent="0.25">
      <c r="A113" s="65" t="s">
        <v>817</v>
      </c>
      <c r="B113" s="69" t="s">
        <v>435</v>
      </c>
      <c r="C113" s="67">
        <v>75</v>
      </c>
      <c r="D113" s="68">
        <v>75</v>
      </c>
    </row>
    <row r="114" spans="1:4" x14ac:dyDescent="0.25">
      <c r="A114" s="65" t="s">
        <v>818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819</v>
      </c>
      <c r="B115" s="69" t="s">
        <v>601</v>
      </c>
      <c r="C115" s="67">
        <v>75</v>
      </c>
      <c r="D115" s="68">
        <v>75</v>
      </c>
    </row>
    <row r="116" spans="1:4" x14ac:dyDescent="0.25">
      <c r="A116" s="65" t="s">
        <v>820</v>
      </c>
      <c r="B116" s="69" t="s">
        <v>607</v>
      </c>
      <c r="C116" s="67">
        <v>75</v>
      </c>
      <c r="D116" s="68">
        <v>75</v>
      </c>
    </row>
    <row r="117" spans="1:4" x14ac:dyDescent="0.25">
      <c r="A117" s="65" t="s">
        <v>821</v>
      </c>
      <c r="B117" s="69" t="s">
        <v>291</v>
      </c>
      <c r="C117" s="67">
        <v>75</v>
      </c>
      <c r="D117" s="68">
        <v>75</v>
      </c>
    </row>
    <row r="118" spans="1:4" x14ac:dyDescent="0.25">
      <c r="A118" s="65" t="s">
        <v>822</v>
      </c>
      <c r="B118" s="69" t="s">
        <v>1001</v>
      </c>
      <c r="C118" s="67">
        <v>75</v>
      </c>
      <c r="D118" s="68">
        <v>75</v>
      </c>
    </row>
    <row r="119" spans="1:4" x14ac:dyDescent="0.25">
      <c r="A119" s="65" t="s">
        <v>823</v>
      </c>
      <c r="B119" s="69" t="s">
        <v>603</v>
      </c>
      <c r="C119" s="67">
        <v>75</v>
      </c>
      <c r="D119" s="68">
        <v>75</v>
      </c>
    </row>
    <row r="120" spans="1:4" x14ac:dyDescent="0.25">
      <c r="A120" s="65" t="s">
        <v>824</v>
      </c>
      <c r="B120" s="69" t="s">
        <v>627</v>
      </c>
      <c r="C120" s="67">
        <v>75</v>
      </c>
      <c r="D120" s="68">
        <v>75</v>
      </c>
    </row>
    <row r="121" spans="1:4" x14ac:dyDescent="0.25">
      <c r="A121" s="65" t="s">
        <v>825</v>
      </c>
      <c r="B121" s="69" t="s">
        <v>643</v>
      </c>
      <c r="C121" s="67">
        <v>75</v>
      </c>
      <c r="D121" s="68">
        <v>75</v>
      </c>
    </row>
    <row r="122" spans="1:4" x14ac:dyDescent="0.25">
      <c r="A122" s="65" t="s">
        <v>826</v>
      </c>
      <c r="B122" s="69" t="s">
        <v>635</v>
      </c>
      <c r="C122" s="67">
        <v>75</v>
      </c>
      <c r="D122" s="68">
        <v>75</v>
      </c>
    </row>
    <row r="123" spans="1:4" x14ac:dyDescent="0.25">
      <c r="A123" s="65" t="s">
        <v>827</v>
      </c>
      <c r="B123" s="69" t="s">
        <v>948</v>
      </c>
      <c r="C123" s="67">
        <v>75</v>
      </c>
      <c r="D123" s="68">
        <v>75</v>
      </c>
    </row>
    <row r="124" spans="1:4" x14ac:dyDescent="0.25">
      <c r="A124" s="65" t="s">
        <v>828</v>
      </c>
      <c r="B124" s="69" t="s">
        <v>633</v>
      </c>
      <c r="C124" s="67">
        <v>75</v>
      </c>
      <c r="D124" s="68">
        <v>75</v>
      </c>
    </row>
    <row r="125" spans="1:4" x14ac:dyDescent="0.25">
      <c r="A125" s="65" t="s">
        <v>829</v>
      </c>
      <c r="B125" s="69" t="s">
        <v>969</v>
      </c>
      <c r="C125" s="67">
        <v>75</v>
      </c>
      <c r="D125" s="68">
        <v>75</v>
      </c>
    </row>
    <row r="126" spans="1:4" x14ac:dyDescent="0.25">
      <c r="A126" s="65" t="s">
        <v>830</v>
      </c>
      <c r="B126" s="69" t="s">
        <v>651</v>
      </c>
      <c r="C126" s="67">
        <v>75</v>
      </c>
      <c r="D126" s="68">
        <v>75</v>
      </c>
    </row>
    <row r="127" spans="1:4" x14ac:dyDescent="0.25">
      <c r="A127" s="65" t="s">
        <v>831</v>
      </c>
      <c r="B127" s="69" t="s">
        <v>1004</v>
      </c>
      <c r="C127" s="67">
        <v>75</v>
      </c>
      <c r="D127" s="68">
        <v>75</v>
      </c>
    </row>
    <row r="128" spans="1:4" x14ac:dyDescent="0.25">
      <c r="A128" s="65" t="s">
        <v>832</v>
      </c>
      <c r="B128" s="69" t="s">
        <v>1003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0"/>
      <c r="B1" s="170"/>
      <c r="C1" s="170"/>
    </row>
    <row r="2" spans="1:3" ht="50.1" customHeight="1" thickBot="1" x14ac:dyDescent="0.3">
      <c r="A2" s="171" t="str">
        <f>"IMPUTATIONS POUR POSITION MIXTE INTER-MARCHANDISE EN VIGUEUR LE "&amp;'OPTIONS - INTERVALLES DE MARGE'!A1</f>
        <v>IMPUTATIONS POUR POSITION MIXTE INTER-MARCHANDISE EN VIGUEUR LE 11 NOVEMBRE 2022</v>
      </c>
      <c r="B2" s="172"/>
      <c r="C2" s="173"/>
    </row>
    <row r="3" spans="1:3" x14ac:dyDescent="0.25">
      <c r="A3" s="174" t="s">
        <v>32</v>
      </c>
      <c r="B3" s="176" t="s">
        <v>33</v>
      </c>
      <c r="C3" s="178" t="s">
        <v>34</v>
      </c>
    </row>
    <row r="4" spans="1:3" ht="15.75" thickBot="1" x14ac:dyDescent="0.3">
      <c r="A4" s="175"/>
      <c r="B4" s="177"/>
      <c r="C4" s="179"/>
    </row>
    <row r="5" spans="1:3" x14ac:dyDescent="0.25">
      <c r="A5" s="82" t="s">
        <v>926</v>
      </c>
      <c r="B5" s="76">
        <v>0.21</v>
      </c>
      <c r="C5" s="77">
        <v>0.21</v>
      </c>
    </row>
    <row r="6" spans="1:3" x14ac:dyDescent="0.25">
      <c r="A6" s="82" t="s">
        <v>927</v>
      </c>
      <c r="B6" s="76">
        <v>0.9</v>
      </c>
      <c r="C6" s="77">
        <v>0.9</v>
      </c>
    </row>
    <row r="7" spans="1:3" x14ac:dyDescent="0.25">
      <c r="A7" s="82" t="s">
        <v>928</v>
      </c>
      <c r="B7" s="76">
        <v>1</v>
      </c>
      <c r="C7" s="77">
        <v>1</v>
      </c>
    </row>
    <row r="8" spans="1:3" x14ac:dyDescent="0.25">
      <c r="A8" s="82" t="s">
        <v>929</v>
      </c>
      <c r="B8" s="76">
        <v>0.9</v>
      </c>
      <c r="C8" s="77">
        <v>0.9</v>
      </c>
    </row>
    <row r="9" spans="1:3" x14ac:dyDescent="0.25">
      <c r="A9" s="82" t="s">
        <v>930</v>
      </c>
      <c r="B9" s="76">
        <v>0.9</v>
      </c>
      <c r="C9" s="77">
        <v>0.9</v>
      </c>
    </row>
    <row r="10" spans="1:3" x14ac:dyDescent="0.25">
      <c r="A10" s="82"/>
      <c r="B10" s="76"/>
      <c r="C10" s="77"/>
    </row>
    <row r="11" spans="1:3" x14ac:dyDescent="0.25">
      <c r="A11" s="82"/>
      <c r="B11" s="76"/>
      <c r="C11" s="77"/>
    </row>
    <row r="12" spans="1:3" x14ac:dyDescent="0.25">
      <c r="A12" s="82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TMX Group Limited</cp:lastModifiedBy>
  <dcterms:created xsi:type="dcterms:W3CDTF">2017-04-13T19:02:44Z</dcterms:created>
  <dcterms:modified xsi:type="dcterms:W3CDTF">2022-11-10T18:51:04Z</dcterms:modified>
</cp:coreProperties>
</file>