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Daily margin CSV files\Effective date notices and CSV\2023\February 2023\2023-02-02\"/>
    </mc:Choice>
  </mc:AlternateContent>
  <bookViews>
    <workbookView xWindow="0" yWindow="0" windowWidth="28800" windowHeight="11400" tabRatio="76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9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13" r:id="rId20"/>
  </sheets>
  <definedNames>
    <definedName name="_xlnm.Print_Area" localSheetId="13">'BAX - INTRA-MARCHANDISES'!$A$1:$E$68</definedName>
    <definedName name="_xlnm.Print_Area" localSheetId="19">'CAT - INTER-MARCHANDISES'!$A$1:$C$11</definedName>
    <definedName name="_xlnm.Print_Area" localSheetId="11">'CAT - INTERVALLES DE MARGE'!$A$1:$D$37</definedName>
    <definedName name="_xlnm.Print_Area" localSheetId="18">'CAT - INTRA-MARCHANDISES'!$A$1:$D$129</definedName>
    <definedName name="_xlnm.Print_Area" localSheetId="12">'CAT SUR ACTIONS - INTERVALLES'!$A$1:$D$101</definedName>
    <definedName name="_xlnm.Print_Area" localSheetId="9">'FUTURES - INTER-COMMODITY'!$A$1:$C$11</definedName>
    <definedName name="_xlnm.Print_Area" localSheetId="8">'FUTURES - INTRA-COMMODITY'!$A$1:$D$129</definedName>
    <definedName name="_xlnm.Print_Area" localSheetId="1">'FUTURES - MARGIN INTERVALS'!$A$1:$D$37</definedName>
    <definedName name="_xlnm.Print_Area" localSheetId="10">'OPTIONS - INTERVALLES DE MARGE'!$A$1:$F$320</definedName>
    <definedName name="_xlnm.Print_Area" localSheetId="0">'OPTIONS - MARGIN INTERVALS'!$A$1:$F$320</definedName>
    <definedName name="_xlnm.Print_Area" localSheetId="2">'SHARE FUTURES - MARGIN INTERVAL'!$A$1:$D$101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<sst xmlns="http://schemas.openxmlformats.org/spreadsheetml/2006/main" count="2610" uniqueCount="1022">
  <si>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</si>
  <si>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</si>
  <si>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</si>
  <si>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</si>
  <si>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</si>
  <si>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</si>
  <si>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</si>
  <si>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</si>
  <si>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</si>
  <si>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</si>
  <si>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</si>
  <si>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</si>
  <si>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</si>
  <si>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</si>
  <si>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</si>
  <si>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</si>
  <si>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</si>
  <si>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</si>
  <si>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</si>
  <si>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</si>
  <si>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</si>
  <si>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</si>
  <si>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</si>
  <si>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</si>
  <si>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</si>
  <si>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</si>
  <si>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</si>
  <si>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</si>
  <si>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</si>
  <si>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</si>
  <si>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</si>
  <si>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</si>
  <si>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</si>
  <si>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</si>
  <si>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</si>
  <si>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</si>
  <si>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</si>
  <si>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</si>
  <si>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</si>
  <si>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FEBRUARY 2,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</si>
  <si>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</si>
  <si>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</si>
  <si>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</si>
  <si>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</si>
  <si>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</si>
  <si>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</si>
  <si>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</si>
  <si>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</si>
  <si>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</si>
  <si>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</si>
  <si>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</si>
  <si>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</si>
  <si>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</si>
  <si>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</si>
  <si>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</si>
  <si>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</si>
  <si>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</si>
  <si>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</si>
  <si>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</si>
  <si>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</si>
  <si>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</si>
  <si>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</si>
  <si>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</si>
  <si>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</si>
  <si>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</si>
  <si>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</si>
  <si>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</si>
  <si>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</si>
  <si>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</si>
  <si>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</si>
  <si>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</si>
  <si>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</si>
  <si>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</t>
  </si>
  <si>
    <t>AcuityAds Holdings Inc.</t>
  </si>
  <si>
    <t>ATD</t>
  </si>
  <si>
    <t>Alimentation Couche-Tard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</si>
  <si>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</si>
  <si>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</si>
  <si>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</si>
  <si>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</si>
  <si>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</si>
  <si>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</si>
  <si>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</si>
  <si>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</si>
  <si>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</si>
  <si>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</si>
  <si>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</si>
  <si>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</si>
  <si>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</si>
  <si>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</si>
  <si>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</si>
  <si>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</si>
  <si>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</si>
  <si>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</si>
  <si>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</si>
  <si>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</si>
  <si>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</si>
  <si>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</si>
  <si>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</si>
  <si>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</si>
  <si>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</si>
  <si>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</si>
  <si>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</si>
  <si>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</si>
  <si>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</si>
  <si>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</si>
  <si>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</si>
  <si>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</si>
  <si>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</si>
  <si>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</si>
  <si>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</si>
  <si>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</si>
  <si>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</si>
  <si>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</si>
  <si>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BN1</t>
  </si>
  <si>
    <t>Brookfield Asset Management Inc. Cl A (adjusted)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</si>
  <si>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</si>
  <si>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</si>
  <si>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</si>
  <si>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</si>
  <si>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</si>
  <si>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</si>
  <si>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</si>
  <si>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</si>
  <si>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</si>
  <si>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</si>
  <si>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</si>
  <si>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</si>
  <si>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</si>
  <si>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</si>
  <si>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</si>
  <si>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</si>
  <si>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</si>
  <si>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</si>
  <si>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</si>
  <si>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</si>
  <si>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</si>
  <si>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</si>
  <si>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</si>
  <si>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</si>
  <si>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</si>
  <si>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</si>
  <si>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</si>
  <si>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</si>
  <si>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</si>
  <si>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</si>
  <si>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</si>
  <si>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</si>
  <si>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</si>
  <si>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</si>
  <si>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</si>
  <si>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</si>
  <si>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</si>
  <si>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</si>
  <si>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</si>
  <si>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</si>
  <si>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</si>
  <si>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</si>
  <si>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</si>
  <si>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</si>
  <si>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</si>
  <si>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</si>
  <si>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</si>
  <si>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</si>
  <si>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</si>
  <si>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</si>
  <si>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</si>
  <si>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</si>
  <si>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</si>
  <si>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</si>
  <si>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</si>
  <si>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</si>
  <si>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</si>
  <si>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</si>
  <si>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</si>
  <si>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</si>
  <si>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</si>
  <si>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</si>
  <si>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</si>
  <si>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</si>
  <si>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</si>
  <si>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</si>
  <si>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</si>
  <si>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</si>
  <si>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</si>
  <si>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</si>
  <si>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</si>
  <si>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</si>
  <si>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</si>
  <si>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</si>
  <si>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</si>
  <si>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</si>
  <si>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</si>
  <si>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</si>
  <si>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</si>
  <si>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</si>
  <si>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</si>
  <si>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</si>
  <si>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</si>
  <si>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</si>
  <si>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</si>
  <si>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</si>
  <si>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</si>
  <si>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</si>
  <si>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</si>
  <si>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</si>
  <si>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</si>
  <si>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</si>
  <si>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</si>
  <si>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</si>
  <si>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</si>
  <si>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</si>
  <si>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</si>
  <si>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</si>
  <si>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</si>
  <si>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</si>
  <si>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</si>
  <si>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</si>
  <si>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</si>
  <si>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</si>
  <si>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</si>
  <si>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</si>
  <si>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</si>
  <si>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</si>
  <si>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</si>
  <si>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</si>
  <si>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</si>
  <si>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</si>
  <si>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</si>
  <si>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</si>
  <si>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</si>
  <si>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</si>
  <si>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</si>
  <si>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</si>
  <si>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</si>
  <si>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</si>
  <si>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</si>
  <si>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</si>
  <si>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</si>
  <si>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</si>
  <si>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</si>
  <si>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</si>
  <si>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</si>
  <si>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</si>
  <si>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</si>
  <si>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</si>
  <si>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</si>
  <si>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</si>
  <si>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</si>
  <si>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</si>
  <si>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</si>
  <si>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</si>
  <si>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</si>
  <si>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</si>
  <si>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</si>
  <si>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</si>
  <si>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</si>
  <si>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</si>
  <si>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</si>
  <si>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</si>
  <si>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</si>
  <si>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</si>
  <si>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</si>
  <si>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</si>
  <si>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</si>
  <si>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</si>
  <si>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</si>
  <si>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</si>
  <si>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</si>
  <si>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</si>
  <si>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</si>
  <si>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</si>
  <si>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</si>
  <si>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</si>
  <si>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</si>
  <si>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</si>
  <si>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</si>
  <si>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</si>
  <si>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</si>
  <si>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</si>
  <si>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</si>
  <si>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</si>
  <si>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</si>
  <si>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</si>
  <si>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</si>
  <si>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</si>
  <si>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</si>
  <si>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</si>
  <si>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</si>
  <si>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</si>
  <si>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</si>
  <si>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</si>
  <si>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</si>
  <si>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</si>
  <si>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HEXO2</t>
  </si>
  <si>
    <t>HEXO Corp. (CA)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</si>
  <si>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</si>
  <si>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</si>
  <si>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</si>
  <si>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</si>
  <si>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</si>
  <si>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</si>
  <si>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</si>
  <si>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</si>
  <si>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</si>
  <si>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</si>
  <si>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</si>
  <si>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</si>
  <si>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HOG</t>
  </si>
  <si>
    <t>Horizons Pipelines &amp; Energy Services Index ETF</t>
  </si>
  <si>
    <t>HOT.UN</t>
  </si>
  <si>
    <t>American Hotel Income Properties REIT LP (Converge)</t>
  </si>
  <si>
    <t>HPR</t>
  </si>
  <si>
    <t>Horizons Active Preferred Share ETF</t>
  </si>
  <si>
    <t>HR.UN</t>
  </si>
  <si>
    <t>H&amp;R Real Estate Investment Trust (Converge)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</si>
  <si>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</si>
  <si>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</si>
  <si>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</si>
  <si>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</si>
  <si>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</si>
  <si>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</si>
  <si>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</si>
  <si>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</si>
  <si>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</si>
  <si>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</si>
  <si>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</si>
  <si>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</si>
  <si>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</si>
  <si>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</si>
  <si>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</si>
  <si>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</si>
  <si>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</si>
  <si>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</si>
  <si>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</si>
  <si>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</si>
  <si>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</si>
  <si>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</si>
  <si>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</si>
  <si>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</si>
  <si>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</si>
  <si>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</si>
  <si>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</si>
  <si>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</si>
  <si>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</si>
  <si>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</si>
  <si>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KMP.UN</t>
  </si>
  <si>
    <t>Killam Apartment Real Estate Investment Trust (Converge)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</si>
  <si>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</si>
  <si>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</si>
  <si>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</si>
  <si>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</si>
  <si>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</si>
  <si>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</si>
  <si>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</si>
  <si>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</si>
  <si>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</si>
  <si>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</si>
  <si>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</si>
  <si>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</si>
  <si>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</si>
  <si>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</si>
  <si>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</si>
  <si>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</si>
  <si>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</si>
  <si>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</si>
  <si>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</si>
  <si>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</si>
  <si>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</si>
  <si>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</si>
  <si>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</si>
  <si>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</si>
  <si>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LWRK1</t>
  </si>
  <si>
    <t>Lifeworks Inc. (CA) (adjusted)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</si>
  <si>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</si>
  <si>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</si>
  <si>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</si>
  <si>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</si>
  <si>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</si>
  <si>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</si>
  <si>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</si>
  <si>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</si>
  <si>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</si>
  <si>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</si>
  <si>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</si>
  <si>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</si>
  <si>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</si>
  <si>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</si>
  <si>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</si>
  <si>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</si>
  <si>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</si>
  <si>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</si>
  <si>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</si>
  <si>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</si>
  <si>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</si>
  <si>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</si>
  <si>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</si>
  <si>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</si>
  <si>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</si>
  <si>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</si>
  <si>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</si>
  <si>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</si>
  <si>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</si>
  <si>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</si>
  <si>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</si>
  <si>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</si>
  <si>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</si>
  <si>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</si>
  <si>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</si>
  <si>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</si>
  <si>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</si>
  <si>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</si>
  <si>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</si>
  <si>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</si>
  <si>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</si>
  <si>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</si>
  <si>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</si>
  <si>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</si>
  <si>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</si>
  <si>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</si>
  <si>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</si>
  <si>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</si>
  <si>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</si>
  <si>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</si>
  <si>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</si>
  <si>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</si>
  <si>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</si>
  <si>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</si>
  <si>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</si>
  <si>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</si>
  <si>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</si>
  <si>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</si>
  <si>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</si>
  <si>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</si>
  <si>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</si>
  <si>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</si>
  <si>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</si>
  <si>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</si>
  <si>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</si>
  <si>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</si>
  <si>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</si>
  <si>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</si>
  <si>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</si>
  <si>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</si>
  <si>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</si>
  <si>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</si>
  <si>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</si>
  <si>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</si>
  <si>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</si>
  <si>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</si>
  <si>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</si>
  <si>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</si>
  <si>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</si>
  <si>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</si>
  <si>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</si>
  <si>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</si>
  <si>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</si>
  <si>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</si>
  <si>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</si>
  <si>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</si>
  <si>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</si>
  <si>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</si>
  <si>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</si>
  <si>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</si>
  <si>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</si>
  <si>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</si>
  <si>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</si>
  <si>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</si>
  <si>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</si>
  <si>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</si>
  <si>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</si>
  <si>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</si>
  <si>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</si>
  <si>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</si>
  <si>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</si>
  <si>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</si>
  <si>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</si>
  <si>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</si>
  <si>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</si>
  <si>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</si>
  <si>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</si>
  <si>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</si>
  <si>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</si>
  <si>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</si>
  <si>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</si>
  <si>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</si>
  <si>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</si>
  <si>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</si>
  <si>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</si>
  <si>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</si>
  <si>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</si>
  <si>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</si>
  <si>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</si>
  <si>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</si>
  <si>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</si>
  <si>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</si>
  <si>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</si>
  <si>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</si>
  <si>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</si>
  <si>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</si>
  <si>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</si>
  <si>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</si>
  <si>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</si>
  <si>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</si>
  <si>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</si>
  <si>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</si>
  <si>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</si>
  <si>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</si>
  <si>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</si>
  <si>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</si>
  <si>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</si>
  <si>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</si>
  <si>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</si>
  <si>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</si>
  <si>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</si>
  <si>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</si>
  <si>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</si>
  <si>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</si>
  <si>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</si>
  <si>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</si>
  <si>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</si>
  <si>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</si>
  <si>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</si>
  <si>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</si>
  <si>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</si>
  <si>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</si>
  <si>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</si>
  <si>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</si>
  <si>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</si>
  <si>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</si>
  <si>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</si>
  <si>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</si>
  <si>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</si>
  <si>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</si>
  <si>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</si>
  <si>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</si>
  <si>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</si>
  <si>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</si>
  <si>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</si>
  <si>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</si>
  <si>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</si>
  <si>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</si>
  <si>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</si>
  <si>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</si>
  <si>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</si>
  <si>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</si>
  <si>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</si>
  <si>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</si>
  <si>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</si>
  <si>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</si>
  <si>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</si>
  <si>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</si>
  <si>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</si>
  <si>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</si>
  <si>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</si>
  <si>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</si>
  <si>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</si>
  <si>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</si>
  <si>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</si>
  <si>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</si>
  <si>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</si>
  <si>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</si>
  <si>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</si>
  <si>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</si>
  <si>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</si>
  <si>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</si>
  <si>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</si>
  <si>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</si>
  <si>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</si>
  <si>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</si>
  <si>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</si>
  <si>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</si>
  <si>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</si>
  <si>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</si>
  <si>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</si>
  <si>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</si>
  <si>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</si>
  <si>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</si>
  <si>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</si>
  <si>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</si>
  <si>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</si>
  <si>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</si>
  <si>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VLNS1</t>
  </si>
  <si>
    <t>The Valens Company Inc. (CA)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</si>
  <si>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</si>
  <si>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</si>
  <si>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</si>
  <si>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</si>
  <si>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</si>
  <si>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</si>
  <si>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</si>
  <si>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</si>
  <si>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</si>
  <si>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</si>
  <si>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</si>
  <si>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</si>
  <si>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</si>
  <si>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</si>
  <si>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</si>
  <si>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</si>
  <si>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</si>
  <si>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</si>
  <si>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</si>
  <si>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</si>
  <si>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</si>
  <si>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</si>
  <si>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</si>
  <si>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</si>
  <si>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</si>
  <si>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</si>
  <si>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</si>
  <si>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</si>
  <si>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</si>
  <si>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</si>
  <si>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</si>
  <si>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</si>
  <si>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</si>
  <si>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</si>
  <si>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</si>
  <si>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</si>
  <si>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</si>
  <si>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</si>
  <si>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</si>
  <si>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</si>
  <si>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</si>
  <si>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</si>
  <si>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</si>
  <si>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</si>
  <si>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</si>
  <si>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</si>
  <si>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</si>
  <si>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</si>
  <si>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</si>
  <si>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</si>
  <si>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</si>
  <si>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</si>
  <si>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</si>
  <si>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</si>
  <si>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</si>
  <si>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</si>
  <si>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</si>
  <si>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</si>
  <si>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</si>
  <si>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</si>
  <si>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</si>
  <si>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</si>
  <si>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</si>
  <si>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</si>
  <si>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</si>
  <si>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</si>
  <si>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</si>
  <si>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</si>
  <si>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</si>
  <si>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</si>
  <si>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</si>
  <si>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</si>
  <si>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</si>
  <si>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</si>
  <si>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</si>
  <si>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</si>
  <si>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</si>
  <si>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</si>
  <si>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</si>
  <si>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</si>
  <si>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</si>
  <si>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</si>
  <si>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</si>
  <si>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</si>
  <si>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</si>
  <si>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</si>
  <si>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</si>
  <si>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</si>
  <si>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</si>
  <si>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</si>
  <si>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</si>
  <si>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</si>
  <si>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</si>
  <si>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</si>
  <si>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</si>
  <si>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</si>
  <si>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</si>
  <si>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</si>
  <si>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</si>
  <si>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</si>
  <si>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</si>
  <si>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</si>
  <si>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</si>
  <si>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</si>
  <si>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</si>
  <si>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</si>
  <si>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</si>
  <si>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</si>
  <si>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</si>
  <si>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</si>
  <si>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</si>
  <si>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</si>
  <si>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</si>
  <si>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</si>
  <si>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</si>
  <si>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</si>
  <si>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</si>
  <si>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</si>
  <si>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</si>
  <si>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</si>
  <si>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</si>
  <si>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</si>
  <si>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</si>
  <si>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</si>
  <si>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</si>
  <si>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</si>
  <si>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</si>
  <si>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</si>
  <si>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</si>
  <si>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</si>
  <si>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</si>
  <si>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</si>
  <si>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</si>
  <si>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</si>
  <si>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</si>
  <si>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</si>
  <si>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</si>
  <si>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</si>
  <si>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</si>
  <si>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</si>
  <si>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</si>
  <si>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</si>
  <si>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</si>
  <si>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</si>
  <si>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</si>
  <si>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</si>
  <si>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</si>
  <si>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</si>
  <si>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</si>
  <si>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</si>
  <si>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</si>
  <si>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</si>
  <si>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</si>
  <si>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</si>
  <si>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</si>
  <si>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</si>
  <si>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</si>
  <si>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</si>
  <si>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</si>
  <si>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</si>
  <si>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</si>
  <si>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</si>
  <si>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</si>
  <si>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</si>
  <si>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</si>
  <si>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</si>
  <si>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</si>
  <si>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</si>
  <si>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</si>
  <si>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</si>
  <si>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</si>
  <si>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</si>
  <si>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</si>
  <si>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</si>
  <si>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</si>
  <si>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</si>
  <si>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</si>
  <si>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</si>
  <si>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</si>
  <si>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</si>
  <si>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</si>
  <si>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</si>
  <si>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</si>
  <si>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</si>
  <si>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</si>
  <si>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</si>
  <si>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</si>
  <si>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</si>
  <si>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</si>
  <si>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</si>
  <si>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</si>
  <si>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</si>
  <si>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</si>
  <si>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</si>
  <si>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</si>
  <si>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</si>
  <si>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</si>
  <si>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</si>
  <si>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</si>
  <si>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</si>
  <si>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</si>
  <si>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</si>
  <si>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</si>
  <si>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</si>
  <si>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</si>
  <si>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</si>
  <si>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</si>
  <si>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</si>
  <si>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</si>
  <si>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</si>
  <si>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</si>
  <si>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</si>
  <si>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</si>
  <si>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</si>
  <si>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</si>
  <si>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</si>
  <si>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</si>
  <si>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</si>
  <si>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</si>
  <si>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</si>
  <si>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</si>
  <si>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</si>
  <si>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</si>
  <si>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</si>
  <si>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</si>
  <si>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</si>
  <si>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</si>
  <si>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</si>
  <si>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</si>
  <si>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</si>
  <si>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</si>
  <si>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</si>
  <si>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</si>
  <si>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</si>
  <si>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</si>
  <si>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</si>
  <si>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</si>
  <si>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</si>
  <si>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</si>
  <si>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</si>
  <si>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</si>
  <si>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</si>
  <si>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BAX2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</si>
  <si>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</si>
  <si>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</si>
  <si>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</si>
  <si>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</si>
  <si>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</si>
  <si>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</si>
  <si>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</si>
  <si>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</si>
  <si>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</si>
  <si>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</si>
  <si>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</si>
  <si>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BAX2-BAX4-BAX5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</si>
  <si>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</si>
  <si>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</si>
  <si>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</si>
  <si>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</si>
  <si>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</si>
  <si>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</si>
  <si>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</si>
  <si>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</si>
  <si>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</si>
  <si>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BAX2-BAX5-BAX7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</si>
  <si>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</si>
  <si>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</si>
  <si>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</si>
  <si>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</si>
  <si>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</si>
  <si>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</si>
  <si>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</si>
  <si>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BAX2-BAX6-BAX9</t>
  </si>
  <si>
    <t>BAX4-BAX7-BAX10</t>
  </si>
  <si>
    <t>BAX5-BAX8-BAX11</t>
  </si>
  <si>
    <t>BAX6-BAX9-BAX12</t>
  </si>
  <si>
    <t>BAX7-BAX10-BAX13</t>
  </si>
  <si>
    <t>BAX8-BAX11-BAX14</t>
  </si>
  <si>
    <t>BAX2-BAX7-BAX11</t>
  </si>
  <si>
    <t>BAX4-BAX8-BAX12</t>
  </si>
  <si>
    <t>BAX5-BAX9-BAX13</t>
  </si>
  <si>
    <t>BAX6-BAX10-BAX14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</si>
  <si>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</si>
  <si>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</si>
  <si>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</si>
  <si>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</si>
  <si>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</si>
  <si>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</si>
  <si>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</si>
  <si>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</si>
  <si>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</si>
  <si>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</si>
  <si>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</si>
  <si>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</si>
  <si>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</si>
  <si>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</si>
  <si>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</si>
  <si>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</si>
  <si>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</si>
  <si>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</si>
  <si>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</si>
  <si>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</si>
  <si>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</si>
  <si>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</si>
  <si>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</si>
  <si>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</si>
  <si>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</si>
  <si>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</si>
  <si>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</si>
  <si>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</si>
  <si>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</si>
  <si>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</si>
  <si>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</si>
  <si>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</si>
  <si>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</si>
  <si>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</si>
  <si>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</si>
  <si>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</si>
  <si>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</si>
  <si>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</si>
  <si>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</si>
  <si>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</si>
  <si>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</si>
  <si>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</si>
  <si>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</si>
  <si>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</si>
  <si>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</si>
  <si>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</si>
  <si>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</si>
  <si>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</si>
  <si>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</si>
  <si>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</si>
  <si>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</si>
  <si>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</si>
  <si>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</si>
  <si>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</si>
  <si>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</si>
  <si>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</si>
  <si>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</si>
  <si>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</si>
  <si>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</si>
  <si>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</si>
  <si>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</si>
  <si>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</si>
  <si>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</si>
  <si>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</si>
  <si>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CRA - COA</t>
  </si>
  <si>
    <t>BAX - COA</t>
  </si>
  <si>
    <t>2 FEVRIER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</si>
  <si>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</si>
  <si>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</si>
  <si>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</si>
  <si>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</si>
  <si>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</si>
  <si>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</si>
  <si>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</si>
  <si>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</si>
  <si>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Brookfield Asset Management Inc., Cl A (ajusté)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</si>
  <si>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</si>
  <si>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</si>
  <si>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</si>
  <si>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</si>
  <si>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</si>
  <si>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</si>
  <si>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</si>
  <si>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</si>
  <si>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</si>
  <si>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Groupe CGI Inc. Classe A</t>
  </si>
  <si>
    <t xml:space="preserve">Les Vêtements de Sport Gildan Inc. </t>
  </si>
  <si>
    <t>HEXO Corp. (CA)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</si>
  <si>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</si>
  <si>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</si>
  <si>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</si>
  <si>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</si>
  <si>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Pétrole brut Baissier quotidien inverse avec effet de levier</t>
  </si>
  <si>
    <t>FNB Horizons indice pipelines et services énergétiques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</si>
  <si>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</si>
  <si>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</si>
  <si>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</si>
  <si>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</si>
  <si>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</si>
  <si>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</si>
  <si>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</si>
  <si>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</si>
  <si>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La Compagnie Électrique Lion</t>
  </si>
  <si>
    <t>Labrador Iron Ore Royalty Corporation</t>
  </si>
  <si>
    <t>Lundin Mining Corporation</t>
  </si>
  <si>
    <t>LifeWorks Inc. (ajusté)</t>
  </si>
  <si>
    <t>Société Financière Manuvie</t>
  </si>
  <si>
    <t>Métro Inc.</t>
  </si>
  <si>
    <t>Banque Nationale du Canada</t>
  </si>
  <si>
    <t>Power Corporation du Canada</t>
  </si>
  <si>
    <t>Quebecor Inc. Class B</t>
  </si>
  <si>
    <t>Rogers Communications Inc. Classe B</t>
  </si>
  <si>
    <t xml:space="preserve">Métaux Russel Inc. </t>
  </si>
  <si>
    <t>Banque Royale du Canada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</si>
  <si>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</si>
  <si>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</si>
  <si>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</si>
  <si>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</si>
  <si>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</si>
  <si>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</si>
  <si>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</si>
  <si>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</si>
  <si>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TC Énergie Corporation</t>
  </si>
  <si>
    <t>Options sur le dollar US</t>
  </si>
  <si>
    <t>The Valens Company Inc. (CA) (ajusté)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</si>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</sst>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6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1"/>
  <sheetViews>
    <sheetView tabSelected="1"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9" t="s">
        <v>39</v>
      </c>
      <c r="B1" s="100"/>
      <c r="C1" s="100"/>
      <c r="D1" s="100"/>
      <c r="E1" s="100"/>
      <c r="F1" s="101"/>
    </row>
    <row r="2" spans="1:6" ht="50.1" customHeight="1" thickBot="1" x14ac:dyDescent="0.3">
      <c r="A2" s="102" t="str">
        <f>"MARGIN INTERVALS EFFECTIVE ON "&amp;A1</f>
        <v>MARGIN INTERVALS EFFECTIVE ON FEBRUARY 2, 2023</v>
      </c>
      <c r="B2" s="103"/>
      <c r="C2" s="103"/>
      <c r="D2" s="103"/>
      <c r="E2" s="103"/>
      <c r="F2" s="104"/>
    </row>
    <row r="3" spans="1:6" ht="12.75" customHeight="1" x14ac:dyDescent="0.25">
      <c r="A3" s="105" t="s">
        <v>11</v>
      </c>
      <c r="B3" s="107" t="s">
        <v>12</v>
      </c>
      <c r="C3" s="107" t="s">
        <v>13</v>
      </c>
      <c r="D3" s="107" t="s">
        <v>14</v>
      </c>
      <c r="E3" s="107" t="s">
        <v>15</v>
      </c>
      <c r="F3" s="109" t="s">
        <v>16</v>
      </c>
    </row>
    <row r="4" spans="1:6" ht="18.75" customHeight="1" thickBot="1" x14ac:dyDescent="0.3">
      <c r="A4" s="106"/>
      <c r="B4" s="108"/>
      <c r="C4" s="108"/>
      <c r="D4" s="108"/>
      <c r="E4" s="108"/>
      <c r="F4" s="110"/>
    </row>
    <row r="5" spans="1:6" x14ac:dyDescent="0.25">
      <c r="A5" s="37" t="s">
        <v>40</v>
      </c>
      <c r="B5" s="38" t="s">
        <v>41</v>
      </c>
      <c r="C5" s="39">
        <v>0.13342802084052297</v>
      </c>
      <c r="D5" s="40">
        <v>0.1330545938092802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0.15579704631939095</v>
      </c>
      <c r="D6" s="45">
        <v>0.15549948613407344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0.33233123320998681</v>
      </c>
      <c r="D7" s="50">
        <v>0.33245640877147409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5.8801550668146588E-2</v>
      </c>
      <c r="D8" s="50">
        <v>5.8674817451627198E-2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0.16016721709344695</v>
      </c>
      <c r="D9" s="50">
        <v>0.16264370470699363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0.10852447507901902</v>
      </c>
      <c r="D10" s="50">
        <v>0.10827931482977135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0.14696051911239261</v>
      </c>
      <c r="D11" s="50">
        <v>0.14655866371539322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0.1833209978271409</v>
      </c>
      <c r="D12" s="50">
        <v>0.18273064759546009</v>
      </c>
      <c r="E12" s="51">
        <v>0</v>
      </c>
      <c r="F12" s="52">
        <v>0</v>
      </c>
    </row>
    <row r="13" spans="1:6" ht="14.25" customHeight="1" x14ac:dyDescent="0.25">
      <c r="A13" s="48" t="s">
        <v>56</v>
      </c>
      <c r="B13" s="49" t="s">
        <v>57</v>
      </c>
      <c r="C13" s="39">
        <v>0.10875674558168022</v>
      </c>
      <c r="D13" s="50">
        <v>0.10844731202463476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0.11074778589885158</v>
      </c>
      <c r="D14" s="50">
        <v>0.11076215768846236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8.0335156756467935E-2</v>
      </c>
      <c r="D15" s="50">
        <v>8.0078180197179119E-2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9.884525208722067E-2</v>
      </c>
      <c r="D16" s="50">
        <v>9.8751045367228993E-2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0.14314297024527331</v>
      </c>
      <c r="D17" s="50">
        <v>0.14277302829214569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0.13145101971228973</v>
      </c>
      <c r="D18" s="50">
        <v>0.1310634009818572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0.13204006916493904</v>
      </c>
      <c r="D19" s="50">
        <v>0.13158972370852223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0.1511600745282464</v>
      </c>
      <c r="D20" s="50">
        <v>0.15117652024878026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0.29573209452297777</v>
      </c>
      <c r="D21" s="50">
        <v>0.29582312302336966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7.4427544045972668E-2</v>
      </c>
      <c r="D22" s="50">
        <v>7.4338698709033299E-2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0.14837341581400065</v>
      </c>
      <c r="D23" s="50">
        <v>0.14799626914862141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0.11437685739644957</v>
      </c>
      <c r="D24" s="50">
        <v>0.11432873491104348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9.8275760429819226E-2</v>
      </c>
      <c r="D25" s="50">
        <v>9.8081064160280854E-2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0.18106132656766383</v>
      </c>
      <c r="D26" s="50">
        <v>0.18022653466156868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0.14818168913147464</v>
      </c>
      <c r="D27" s="50">
        <v>0.14766957256166888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0.16901069582105427</v>
      </c>
      <c r="D28" s="50">
        <v>0.16867072979135633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6.4099923270742987E-2</v>
      </c>
      <c r="D29" s="50">
        <v>6.3936395035929849E-2</v>
      </c>
      <c r="E29" s="55">
        <v>0</v>
      </c>
      <c r="F29" s="56">
        <v>0</v>
      </c>
    </row>
    <row r="30" spans="1:6" x14ac:dyDescent="0.25">
      <c r="A30" s="54" t="s">
        <v>90</v>
      </c>
      <c r="B30" s="49" t="s">
        <v>91</v>
      </c>
      <c r="C30" s="39">
        <v>0.11775565935502985</v>
      </c>
      <c r="D30" s="50">
        <v>0.11765321589745706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7.871154584244322E-2</v>
      </c>
      <c r="D31" s="50">
        <v>7.85977437803137E-2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7.0331596849720915E-2</v>
      </c>
      <c r="D32" s="50">
        <v>7.0167413641092052E-2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9.8806676523058565E-2</v>
      </c>
      <c r="D33" s="50">
        <v>9.8806144494485812E-2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0.20580652794213411</v>
      </c>
      <c r="D34" s="50">
        <v>0.20517587499073825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0.1079769298845715</v>
      </c>
      <c r="D35" s="50">
        <v>0.10773879126153489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0.16155340208459992</v>
      </c>
      <c r="D36" s="50">
        <v>0.1611492018344558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0.38121269000555119</v>
      </c>
      <c r="D37" s="50">
        <v>0.3812595517316546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0.20237473720984775</v>
      </c>
      <c r="D38" s="50">
        <v>0.20228853555261406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0.1059290910259363</v>
      </c>
      <c r="D39" s="50">
        <v>0.10564431312458554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7.4495968928972589E-2</v>
      </c>
      <c r="D40" s="50">
        <v>7.4438677454831556E-2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9.7234288788266329E-2</v>
      </c>
      <c r="D41" s="50">
        <v>9.6871520369084696E-2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9.6113497548839813E-2</v>
      </c>
      <c r="D42" s="50">
        <v>9.5813322965061398E-2</v>
      </c>
      <c r="E42" s="55">
        <v>0</v>
      </c>
      <c r="F42" s="56">
        <v>1</v>
      </c>
    </row>
    <row r="43" spans="1:6" x14ac:dyDescent="0.25">
      <c r="A43" s="54" t="s">
        <v>116</v>
      </c>
      <c r="B43" s="49" t="s">
        <v>117</v>
      </c>
      <c r="C43" s="39">
        <v>6.9564925882413559E-2</v>
      </c>
      <c r="D43" s="50">
        <v>6.9645762650207166E-2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0.2282975909687929</v>
      </c>
      <c r="D44" s="50">
        <v>0.22825620880307396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0.22832281410381766</v>
      </c>
      <c r="D45" s="50">
        <v>0.22828148722610866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0.22869274131788386</v>
      </c>
      <c r="D46" s="50">
        <v>0.22865506807976838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0.16205836023058259</v>
      </c>
      <c r="D47" s="50">
        <v>0.16208348256394017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0.15121490505214624</v>
      </c>
      <c r="D48" s="50">
        <v>0.15079649577367266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0.11791308392846726</v>
      </c>
      <c r="D49" s="50">
        <v>0.11767574440166184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7.6126297075012728E-2</v>
      </c>
      <c r="D50" s="50">
        <v>7.5892772155033511E-2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0.1303355276280562</v>
      </c>
      <c r="D51" s="50">
        <v>0.13014418904015185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8.2196704329085504E-2</v>
      </c>
      <c r="D52" s="50">
        <v>8.1909766754051427E-2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7.3168585855816815E-2</v>
      </c>
      <c r="D53" s="50">
        <v>7.2956734532049511E-2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0.13875078864778875</v>
      </c>
      <c r="D54" s="50">
        <v>0.1381736093390141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0.17326569973864531</v>
      </c>
      <c r="D55" s="50">
        <v>0.17264584414916428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0.11526503681201229</v>
      </c>
      <c r="D56" s="50">
        <v>0.11523430718007611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0.21825177495682208</v>
      </c>
      <c r="D57" s="50">
        <v>0.21781932597425557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0.10737114096161821</v>
      </c>
      <c r="D58" s="50">
        <v>0.10713915020159574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0.11199011759950386</v>
      </c>
      <c r="D59" s="50">
        <v>0.11177466189608048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5.4239153224736492E-2</v>
      </c>
      <c r="D60" s="50">
        <v>5.4244577647383573E-2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0.22986521156587419</v>
      </c>
      <c r="D61" s="58">
        <v>0.22983011276624485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0.10718851327763243</v>
      </c>
      <c r="D62" s="58">
        <v>0.10682792879857395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0.1932591340599519</v>
      </c>
      <c r="D63" s="58">
        <v>0.19273223136495932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0.13944422776209697</v>
      </c>
      <c r="D64" s="58">
        <v>0.13890410569179459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0.13240777827019146</v>
      </c>
      <c r="D65" s="58">
        <v>0.13292609380003784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8.1734818046980851E-2</v>
      </c>
      <c r="D66" s="58">
        <v>8.1881239352739277E-2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0.12851028892982594</v>
      </c>
      <c r="D67" s="50">
        <v>0.12823976561283024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6.2800450797411367E-2</v>
      </c>
      <c r="D68" s="50">
        <v>6.2624345773769047E-2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7.6764149964604289E-2</v>
      </c>
      <c r="D69" s="50">
        <v>7.6646912911444209E-2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0.14449986308739077</v>
      </c>
      <c r="D70" s="50">
        <v>0.144092792674787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7.4963109248769977E-2</v>
      </c>
      <c r="D71" s="50">
        <v>7.4744778490760083E-2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0.19139769491135067</v>
      </c>
      <c r="D72" s="50">
        <v>0.19137092110467357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7.1061957596214129E-2</v>
      </c>
      <c r="D73" s="50">
        <v>7.0897692620863248E-2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0.18422771586857678</v>
      </c>
      <c r="D74" s="50">
        <v>0.18357803396845443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0.10285586593666445</v>
      </c>
      <c r="D75" s="50">
        <v>0.10280963208233557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8.0321768888937287E-2</v>
      </c>
      <c r="D76" s="50">
        <v>8.0119878489831223E-2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0.21544601358221604</v>
      </c>
      <c r="D77" s="50">
        <v>0.21557343655254618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6.2970580024208619E-2</v>
      </c>
      <c r="D78" s="50">
        <v>6.2808156647902874E-2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0.16689316062153867</v>
      </c>
      <c r="D79" s="50">
        <v>0.16643339561512599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9.3502586366185636E-2</v>
      </c>
      <c r="D80" s="50">
        <v>9.3239389629912114E-2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0.26993398447551886</v>
      </c>
      <c r="D81" s="50">
        <v>0.2687690257738829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0.11685304097978762</v>
      </c>
      <c r="D82" s="50">
        <v>0.11666870197015192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8.1712749684930225E-2</v>
      </c>
      <c r="D83" s="50">
        <v>8.1682666661631487E-2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0.14724831818106088</v>
      </c>
      <c r="D84" s="50">
        <v>0.14693651739054658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9.1886521770437352E-2</v>
      </c>
      <c r="D85" s="50">
        <v>9.1867412401274343E-2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0.20150034156433708</v>
      </c>
      <c r="D86" s="50">
        <v>0.20157054090283016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7.15630347855256E-2</v>
      </c>
      <c r="D87" s="50">
        <v>7.1375114535871503E-2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0.10977508064733886</v>
      </c>
      <c r="D88" s="50">
        <v>0.10974591706758206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0.15110223117044316</v>
      </c>
      <c r="D89" s="50">
        <v>0.15062755008296139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9.463135747207102E-2</v>
      </c>
      <c r="D90" s="50">
        <v>9.4583930491611165E-2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0.22943723829303486</v>
      </c>
      <c r="D91" s="50">
        <v>0.22939447602809024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0.11670509457675372</v>
      </c>
      <c r="D92" s="50">
        <v>0.11626643092250005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0.18758717635825678</v>
      </c>
      <c r="D93" s="50">
        <v>0.18695144157838153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0.14212855491338938</v>
      </c>
      <c r="D94" s="50">
        <v>0.14210272707264276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0.12299703233202218</v>
      </c>
      <c r="D95" s="50">
        <v>0.12349904485634261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0.18746635172387049</v>
      </c>
      <c r="D96" s="50">
        <v>0.1868910510909359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0.29105667117748912</v>
      </c>
      <c r="D97" s="50">
        <v>0.29108371028257385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0.16015710929402471</v>
      </c>
      <c r="D98" s="50">
        <v>0.15963627251410858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6.3291082800030707E-2</v>
      </c>
      <c r="D99" s="50">
        <v>6.353877701309317E-2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6.5318847597802723E-2</v>
      </c>
      <c r="D100" s="50">
        <v>6.5324350107327206E-2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6.0017988546642705E-2</v>
      </c>
      <c r="D101" s="50">
        <v>6.0020873471848521E-2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0.24725232179580758</v>
      </c>
      <c r="D102" s="50">
        <v>0.24650380466119851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0.13606014022372701</v>
      </c>
      <c r="D103" s="50">
        <v>0.13556501718937991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0.21751517312362775</v>
      </c>
      <c r="D104" s="50">
        <v>0.21801919381431376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0.30580813757663927</v>
      </c>
      <c r="D105" s="50">
        <v>0.30574815494462321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0.30589309522317537</v>
      </c>
      <c r="D106" s="50">
        <v>0.30583254672201249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0.3069120054950657</v>
      </c>
      <c r="D107" s="50">
        <v>0.30685356319217238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0.30611624489357681</v>
      </c>
      <c r="D108" s="50">
        <v>0.30605887652080821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9.0644194508119322E-2</v>
      </c>
      <c r="D109" s="50">
        <v>9.0768706563839965E-2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6.6531079577735075E-2</v>
      </c>
      <c r="D110" s="50">
        <v>6.6499447822984614E-2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0.18551683676813546</v>
      </c>
      <c r="D111" s="50">
        <v>0.18549488127702052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0.22062406578537153</v>
      </c>
      <c r="D112" s="50">
        <v>0.2204929810102999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0.20500706883735559</v>
      </c>
      <c r="D113" s="50">
        <v>0.20445231214725551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0.1038419685559898</v>
      </c>
      <c r="D114" s="50">
        <v>0.1035885944626949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0.33760396505268608</v>
      </c>
      <c r="D115" s="50">
        <v>0.33563551008651032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0.17688550250139673</v>
      </c>
      <c r="D116" s="50">
        <v>0.17635311662386904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0.1138983282390347</v>
      </c>
      <c r="D117" s="50">
        <v>0.11352129820998046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5.7655084201017948E-2</v>
      </c>
      <c r="D118" s="50">
        <v>5.7491313557760632E-2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9.9436736103873963E-2</v>
      </c>
      <c r="D119" s="50">
        <v>9.9232191008917031E-2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0.19809276082187474</v>
      </c>
      <c r="D120" s="50">
        <v>0.19747447931435219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9.866961563909879E-2</v>
      </c>
      <c r="D121" s="50">
        <v>9.8423138924208897E-2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0.11002158118769036</v>
      </c>
      <c r="D122" s="50">
        <v>0.11001271154090655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6.3810325136956184E-2</v>
      </c>
      <c r="D123" s="50">
        <v>6.3604581048701411E-2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0.13284886602859095</v>
      </c>
      <c r="D124" s="50">
        <v>0.13277641394709389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0.3866829931463388</v>
      </c>
      <c r="D125" s="50">
        <v>0.38655533381207358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0.15179877161263422</v>
      </c>
      <c r="D126" s="50">
        <v>0.15178750755050568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0.10019734677936251</v>
      </c>
      <c r="D127" s="50">
        <v>9.9941012357401465E-2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7.9594597860980276E-2</v>
      </c>
      <c r="D128" s="50">
        <v>7.945741200901682E-2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5.5436959431016598E-2</v>
      </c>
      <c r="D129" s="50">
        <v>5.5266309856188155E-2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0.19438210357642444</v>
      </c>
      <c r="D130" s="50">
        <v>0.19385222698627905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0.19983932348874514</v>
      </c>
      <c r="D131" s="50">
        <v>0.1990105785002379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0.27127529223834046</v>
      </c>
      <c r="D132" s="50">
        <v>0.27125186309626165</v>
      </c>
      <c r="E132" s="55">
        <v>0</v>
      </c>
      <c r="F132" s="56">
        <v>1</v>
      </c>
    </row>
    <row r="133" spans="1:6" x14ac:dyDescent="0.25">
      <c r="A133" s="54" t="s">
        <v>296</v>
      </c>
      <c r="B133" s="49" t="s">
        <v>297</v>
      </c>
      <c r="C133" s="39">
        <v>0.25081322814897156</v>
      </c>
      <c r="D133" s="50">
        <v>0.25010129980574997</v>
      </c>
      <c r="E133" s="55">
        <v>0</v>
      </c>
      <c r="F133" s="56">
        <v>0</v>
      </c>
    </row>
    <row r="134" spans="1:6" x14ac:dyDescent="0.25">
      <c r="A134" s="54" t="s">
        <v>298</v>
      </c>
      <c r="B134" s="49" t="s">
        <v>299</v>
      </c>
      <c r="C134" s="39">
        <v>0.23556757849635293</v>
      </c>
      <c r="D134" s="50">
        <v>0.23485193113278405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0.16806772548256912</v>
      </c>
      <c r="D135" s="50">
        <v>0.16821721617382351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0.36725074544459957</v>
      </c>
      <c r="D136" s="50">
        <v>0.36602091101267242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0.36170813877422747</v>
      </c>
      <c r="D137" s="50">
        <v>0.3605637092662724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0.23414897741348328</v>
      </c>
      <c r="D138" s="50">
        <v>0.23365102703246121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8.0827969016609519E-2</v>
      </c>
      <c r="D139" s="50">
        <v>8.0820752967287537E-2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0.15428888425242993</v>
      </c>
      <c r="D140" s="50">
        <v>0.15430075617851469</v>
      </c>
      <c r="E140" s="55">
        <v>1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4.3887867571133006E-2</v>
      </c>
      <c r="D141" s="50">
        <v>4.3768209781311768E-2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0.10524194137251237</v>
      </c>
      <c r="D142" s="50">
        <v>0.10526035872271527</v>
      </c>
      <c r="E142" s="55">
        <v>1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0.42769200099900012</v>
      </c>
      <c r="D143" s="50">
        <v>0.42761381908117674</v>
      </c>
      <c r="E143" s="55">
        <v>0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0.1703909953578501</v>
      </c>
      <c r="D144" s="50">
        <v>0.17035671014454365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7.6157640107899507E-2</v>
      </c>
      <c r="D145" s="50">
        <v>7.6163873663939341E-2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5.7554288012746237E-2</v>
      </c>
      <c r="D146" s="50">
        <v>5.7551857796696831E-2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9.2351454575544986E-2</v>
      </c>
      <c r="D147" s="50">
        <v>9.2199564742835402E-2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6.756509599500482E-2</v>
      </c>
      <c r="D148" s="50">
        <v>6.737672466895249E-2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0.15320884561598441</v>
      </c>
      <c r="D149" s="50">
        <v>0.15336577049975345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7.8628885298860751E-2</v>
      </c>
      <c r="D150" s="50">
        <v>7.8391112339255054E-2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0.20705178464645368</v>
      </c>
      <c r="D151" s="50">
        <v>0.20632528170058584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0.10907834481449141</v>
      </c>
      <c r="D152" s="50">
        <v>0.1093564776550997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0.11409927944234732</v>
      </c>
      <c r="D153" s="50">
        <v>0.11391215236160523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9.2512365925272358E-2</v>
      </c>
      <c r="D154" s="50">
        <v>9.2517565910287897E-2</v>
      </c>
      <c r="E154" s="55">
        <v>0</v>
      </c>
      <c r="F154" s="56">
        <v>1</v>
      </c>
    </row>
    <row r="155" spans="1:6" x14ac:dyDescent="0.25">
      <c r="A155" s="54" t="s">
        <v>340</v>
      </c>
      <c r="B155" s="49" t="s">
        <v>341</v>
      </c>
      <c r="C155" s="39">
        <v>0.22217187738217328</v>
      </c>
      <c r="D155" s="50">
        <v>0.22420148140210033</v>
      </c>
      <c r="E155" s="55">
        <v>0</v>
      </c>
      <c r="F155" s="56">
        <v>0</v>
      </c>
    </row>
    <row r="156" spans="1:6" x14ac:dyDescent="0.25">
      <c r="A156" s="54" t="s">
        <v>342</v>
      </c>
      <c r="B156" s="49" t="s">
        <v>343</v>
      </c>
      <c r="C156" s="39">
        <v>0.16091648925244656</v>
      </c>
      <c r="D156" s="50">
        <v>0.16041266348678251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7.4690155534430938E-2</v>
      </c>
      <c r="D157" s="50">
        <v>7.4693234319285387E-2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0.12521657410611911</v>
      </c>
      <c r="D158" s="50">
        <v>0.12485456516236615</v>
      </c>
      <c r="E158" s="55">
        <v>1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0.17282630336980942</v>
      </c>
      <c r="D159" s="50">
        <v>0.17286728826859793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0.27730396232639176</v>
      </c>
      <c r="D160" s="50">
        <v>0.27728057526889555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0.13752686851446863</v>
      </c>
      <c r="D161" s="50">
        <v>0.13844771773017167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6.3983868459758356E-2</v>
      </c>
      <c r="D162" s="50">
        <v>6.3726004280623957E-2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0.24663356260195296</v>
      </c>
      <c r="D163" s="50">
        <v>0.24963498276929796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8.7853931494933632E-2</v>
      </c>
      <c r="D164" s="50">
        <v>8.76942505818607E-2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0.20517728684547326</v>
      </c>
      <c r="D165" s="50">
        <v>0.20538531717810157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0.12219286334049739</v>
      </c>
      <c r="D166" s="50">
        <v>0.12200202637887061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0.11377164458984609</v>
      </c>
      <c r="D167" s="50">
        <v>0.11392932721655562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0.23910476104571832</v>
      </c>
      <c r="D168" s="50">
        <v>0.23866291637520085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0.18921460962106679</v>
      </c>
      <c r="D169" s="50">
        <v>0.18871336218148227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0.16839848800320467</v>
      </c>
      <c r="D170" s="50">
        <v>0.16880993016568269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0.14290233979547953</v>
      </c>
      <c r="D171" s="50">
        <v>0.14218346796592901</v>
      </c>
      <c r="E171" s="55">
        <v>0</v>
      </c>
      <c r="F171" s="56">
        <v>1</v>
      </c>
    </row>
    <row r="172" spans="1:6" x14ac:dyDescent="0.25">
      <c r="A172" s="54" t="s">
        <v>374</v>
      </c>
      <c r="B172" s="49" t="s">
        <v>375</v>
      </c>
      <c r="C172" s="39">
        <v>0.16583297045739309</v>
      </c>
      <c r="D172" s="50">
        <v>0.16525995552493872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0.4379492218844625</v>
      </c>
      <c r="D173" s="50">
        <v>0.43604743479851188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0.15118675200227061</v>
      </c>
      <c r="D174" s="50">
        <v>0.15073222652129448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0.22009811553473696</v>
      </c>
      <c r="D175" s="50">
        <v>0.21977940258577564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8.8870347221416096E-2</v>
      </c>
      <c r="D176" s="50">
        <v>8.8748400605947506E-2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0.10001205073114634</v>
      </c>
      <c r="D177" s="58">
        <v>9.9675365592130846E-2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0.11036917004409859</v>
      </c>
      <c r="D178" s="50">
        <v>0.11022017395819791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0.13328110635171864</v>
      </c>
      <c r="D179" s="50">
        <v>0.13301994748240395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5.773401040502886E-2</v>
      </c>
      <c r="D180" s="50">
        <v>5.7572329997354239E-2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0.10491744721795412</v>
      </c>
      <c r="D181" s="50">
        <v>0.10505857920100159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0.13852326126374945</v>
      </c>
      <c r="D182" s="50">
        <v>0.1383486278569343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7.8617518369678785E-2</v>
      </c>
      <c r="D183" s="50">
        <v>7.8432751967938003E-2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0.1598805453620134</v>
      </c>
      <c r="D184" s="50">
        <v>0.15937314709299427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0.27225005444253342</v>
      </c>
      <c r="D185" s="50">
        <v>0.27175696645093766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0.2417431548249423</v>
      </c>
      <c r="D186" s="50">
        <v>0.24120481127189233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0.12862376271373455</v>
      </c>
      <c r="D187" s="50">
        <v>0.12828339059267119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7.2218558165426466E-2</v>
      </c>
      <c r="D188" s="50">
        <v>7.1977154582202732E-2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0.30339697718886305</v>
      </c>
      <c r="D189" s="50">
        <v>0.30336543441259334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0.13750467498514191</v>
      </c>
      <c r="D190" s="50">
        <v>0.13778340498319791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0.29963908163652869</v>
      </c>
      <c r="D191" s="50">
        <v>0.29894680798011314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8.4737775660905901E-2</v>
      </c>
      <c r="D192" s="50">
        <v>8.4603285194419175E-2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0.20688038055162977</v>
      </c>
      <c r="D193" s="50">
        <v>0.20687076614993921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0.18676839384681879</v>
      </c>
      <c r="D194" s="50">
        <v>0.18679544463595535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0.23005582600897143</v>
      </c>
      <c r="D195" s="50">
        <v>0.2294398517379819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0.24922636559117517</v>
      </c>
      <c r="D196" s="50">
        <v>0.24911815723631586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0.22406355543165429</v>
      </c>
      <c r="D197" s="50">
        <v>0.22401801585502598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9.6504694320063908E-2</v>
      </c>
      <c r="D198" s="50">
        <v>9.6210732656618184E-2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0.13516132728305505</v>
      </c>
      <c r="D199" s="50">
        <v>0.13482564527017446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0.34606395861879485</v>
      </c>
      <c r="D200" s="50">
        <v>0.34694783730371059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9.1737252177764267E-2</v>
      </c>
      <c r="D201" s="50">
        <v>9.1424203588320541E-2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0.1968320812777844</v>
      </c>
      <c r="D202" s="50">
        <v>0.19623820169582687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0.15028224994869549</v>
      </c>
      <c r="D203" s="50">
        <v>0.14980776614580529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8.4139548154467642E-2</v>
      </c>
      <c r="D204" s="50">
        <v>8.3895973457969175E-2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0.15993999121755342</v>
      </c>
      <c r="D205" s="50">
        <v>0.1593964652383783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0.14298738781034151</v>
      </c>
      <c r="D206" s="50">
        <v>0.14241916809669677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0.10235876115372583</v>
      </c>
      <c r="D207" s="50">
        <v>0.10200307881618373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8.2024054894220377E-2</v>
      </c>
      <c r="D208" s="50">
        <v>8.1753898622080476E-2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0.16134937571642896</v>
      </c>
      <c r="D209" s="50">
        <v>0.1609687130261224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7.5693177914223753E-2</v>
      </c>
      <c r="D210" s="50">
        <v>7.5507094942569158E-2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8.2757434323041362E-2</v>
      </c>
      <c r="D211" s="50">
        <v>8.2517678847859016E-2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0.17427022699917252</v>
      </c>
      <c r="D212" s="58">
        <v>0.17399890431375975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0.1169847943091229</v>
      </c>
      <c r="D213" s="58">
        <v>0.11667792869539098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0.15629292078530987</v>
      </c>
      <c r="D214" s="50">
        <v>0.15590138723953045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0.28368183188612017</v>
      </c>
      <c r="D215" s="50">
        <v>0.28385424471143622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7.989198196040484E-2</v>
      </c>
      <c r="D216" s="50">
        <v>7.9638457475083746E-2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7.1523791008184068E-2</v>
      </c>
      <c r="D217" s="50">
        <v>7.1516384168554548E-2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0.1166719431976579</v>
      </c>
      <c r="D218" s="50">
        <v>0.11640909706599693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6.8827324688599548E-2</v>
      </c>
      <c r="D219" s="50">
        <v>6.8601328429023306E-2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0.16282072236710526</v>
      </c>
      <c r="D220" s="50">
        <v>0.16469348658789357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6.7193165230045704E-2</v>
      </c>
      <c r="D221" s="50">
        <v>6.7000013659724245E-2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0.18240374896663922</v>
      </c>
      <c r="D222" s="50">
        <v>0.18173389448636484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9.8804807630790498E-2</v>
      </c>
      <c r="D223" s="50">
        <v>9.849724024113081E-2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0.10004754824667389</v>
      </c>
      <c r="D224" s="50">
        <v>9.9884344163224656E-2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6.8632375693241918E-2</v>
      </c>
      <c r="D225" s="50">
        <v>6.858517296170269E-2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7.3724891828502295E-2</v>
      </c>
      <c r="D226" s="62">
        <v>7.3553425762150348E-2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0.14115566326070261</v>
      </c>
      <c r="D227" s="50">
        <v>0.14105927997506518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0.17352700820392014</v>
      </c>
      <c r="D228" s="50">
        <v>0.17307654469375666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0.16437394460996455</v>
      </c>
      <c r="D229" s="50">
        <v>0.16437720216426049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0.23548006210447753</v>
      </c>
      <c r="D230" s="50">
        <v>0.23510128640901057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5.2687668152085157E-2</v>
      </c>
      <c r="D231" s="50">
        <v>5.2691606159438381E-2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0.25724917244268675</v>
      </c>
      <c r="D232" s="50">
        <v>0.25665241385725612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0.16007087897271177</v>
      </c>
      <c r="D233" s="50">
        <v>0.15978150034952704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8.3822072233761008E-2</v>
      </c>
      <c r="D234" s="50">
        <v>8.4476338763668002E-2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6.7076148861025836E-2</v>
      </c>
      <c r="D235" s="50">
        <v>6.6850823530922338E-2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7.3205196682228552E-2</v>
      </c>
      <c r="D236" s="50">
        <v>7.3180728272461054E-2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0.12967100273506862</v>
      </c>
      <c r="D237" s="50">
        <v>0.12929119122053578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0.10565434403815976</v>
      </c>
      <c r="D238" s="50">
        <v>0.10542098932429433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0.19148382636490976</v>
      </c>
      <c r="D239" s="50">
        <v>0.19037585986232622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9.7372389710472587E-2</v>
      </c>
      <c r="D240" s="50">
        <v>9.7453069632518111E-2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7.5838811420115781E-2</v>
      </c>
      <c r="D241" s="50">
        <v>7.5635363746879347E-2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0.30790971569559095</v>
      </c>
      <c r="D242" s="50">
        <v>0.30746621972835531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0.14203730979154888</v>
      </c>
      <c r="D243" s="50">
        <v>0.14177910257211207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0.18029366533271002</v>
      </c>
      <c r="D244" s="50">
        <v>0.17979915543407188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9.1526267952614676E-2</v>
      </c>
      <c r="D245" s="50">
        <v>9.1360641526202283E-2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0.12424598175770915</v>
      </c>
      <c r="D246" s="50">
        <v>0.12402799756416052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0.18927067966807784</v>
      </c>
      <c r="D247" s="50">
        <v>0.18964363079833477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6.1839041939010998E-2</v>
      </c>
      <c r="D248" s="50">
        <v>6.1911304808340457E-2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5.7173677420062879E-2</v>
      </c>
      <c r="D249" s="50">
        <v>5.7169608404221861E-2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5.3758226710256159E-2</v>
      </c>
      <c r="D250" s="50">
        <v>5.3604944082803786E-2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5.525533425198341E-2</v>
      </c>
      <c r="D251" s="50">
        <v>5.5106818117689291E-2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9.4614206680303597E-2</v>
      </c>
      <c r="D252" s="50">
        <v>9.4349073198796332E-2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0.10370683912607939</v>
      </c>
      <c r="D253" s="50">
        <v>0.10342854826680926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0.11804840820691373</v>
      </c>
      <c r="D254" s="50">
        <v>0.11823743539124157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7.1714806289342736E-2</v>
      </c>
      <c r="D255" s="50">
        <v>7.1881703654289669E-2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0.12704408244507134</v>
      </c>
      <c r="D256" s="50">
        <v>0.12703781241143386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0.17841450759537947</v>
      </c>
      <c r="D257" s="50">
        <v>0.17895126046148049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0.11169098028463717</v>
      </c>
      <c r="D258" s="50">
        <v>0.1121067613954799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7.6122155112619494E-2</v>
      </c>
      <c r="D259" s="50">
        <v>7.5882885038523695E-2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0.12486265459928947</v>
      </c>
      <c r="D260" s="50">
        <v>0.12485021315981164</v>
      </c>
      <c r="E260" s="55">
        <v>0</v>
      </c>
      <c r="F260" s="56">
        <v>0</v>
      </c>
    </row>
    <row r="261" spans="1:6" x14ac:dyDescent="0.25">
      <c r="A261" s="54" t="s">
        <v>552</v>
      </c>
      <c r="B261" s="49" t="s">
        <v>553</v>
      </c>
      <c r="C261" s="39">
        <v>0.30140749646527831</v>
      </c>
      <c r="D261" s="50">
        <v>0.30139169098156232</v>
      </c>
      <c r="E261" s="55">
        <v>0</v>
      </c>
      <c r="F261" s="56">
        <v>0</v>
      </c>
    </row>
    <row r="262" spans="1:6" x14ac:dyDescent="0.25">
      <c r="A262" s="54" t="s">
        <v>554</v>
      </c>
      <c r="B262" s="49" t="s">
        <v>555</v>
      </c>
      <c r="C262" s="39">
        <v>0.13922688762369445</v>
      </c>
      <c r="D262" s="50">
        <v>0.1388039179540605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0.10852430451039521</v>
      </c>
      <c r="D263" s="50">
        <v>0.10897815425379966</v>
      </c>
      <c r="E263" s="55">
        <v>0</v>
      </c>
      <c r="F263" s="56">
        <v>0</v>
      </c>
    </row>
    <row r="264" spans="1:6" x14ac:dyDescent="0.25">
      <c r="A264" s="54" t="s">
        <v>558</v>
      </c>
      <c r="B264" s="49" t="s">
        <v>559</v>
      </c>
      <c r="C264" s="39">
        <v>9.9423736143595814E-2</v>
      </c>
      <c r="D264" s="50">
        <v>9.9437322941755238E-2</v>
      </c>
      <c r="E264" s="55">
        <v>0</v>
      </c>
      <c r="F264" s="56">
        <v>0</v>
      </c>
    </row>
    <row r="265" spans="1:6" x14ac:dyDescent="0.25">
      <c r="A265" s="54" t="s">
        <v>560</v>
      </c>
      <c r="B265" s="57" t="s">
        <v>561</v>
      </c>
      <c r="C265" s="39">
        <v>7.3887075384418438E-2</v>
      </c>
      <c r="D265" s="58">
        <v>7.3685240050235218E-2</v>
      </c>
      <c r="E265" s="55">
        <v>0</v>
      </c>
      <c r="F265" s="56">
        <v>0</v>
      </c>
    </row>
    <row r="266" spans="1:6" x14ac:dyDescent="0.25">
      <c r="A266" s="54" t="s">
        <v>562</v>
      </c>
      <c r="B266" s="49" t="s">
        <v>563</v>
      </c>
      <c r="C266" s="39">
        <v>7.0247347403395444E-2</v>
      </c>
      <c r="D266" s="58">
        <v>7.0107561011187203E-2</v>
      </c>
      <c r="E266" s="55">
        <v>0</v>
      </c>
      <c r="F266" s="56">
        <v>0</v>
      </c>
    </row>
    <row r="267" spans="1:6" x14ac:dyDescent="0.25">
      <c r="A267" s="54" t="s">
        <v>564</v>
      </c>
      <c r="B267" s="49" t="s">
        <v>565</v>
      </c>
      <c r="C267" s="39">
        <v>0.11562855548931925</v>
      </c>
      <c r="D267" s="50">
        <v>0.11562979116938124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0.19054303650593316</v>
      </c>
      <c r="D268" s="50">
        <v>0.19053330928627069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0.24775154905166802</v>
      </c>
      <c r="D269" s="50">
        <v>0.24719607299993213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9.8098210087216114E-2</v>
      </c>
      <c r="D270" s="50">
        <v>9.8215156972862844E-2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3.1452178454032378E-2</v>
      </c>
      <c r="D271" s="50">
        <v>3.1476137755567027E-2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2.702533639879403E-2</v>
      </c>
      <c r="D272" s="50">
        <v>2.6969857569259289E-2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0.15849417651975783</v>
      </c>
      <c r="D273" s="50">
        <v>0.15798577425731528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6.3285788733529469E-2</v>
      </c>
      <c r="D274" s="50">
        <v>6.3151668660267196E-2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0.21253607086557119</v>
      </c>
      <c r="D275" s="50">
        <v>0.21207869547612676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0.33098578928850436</v>
      </c>
      <c r="D276" s="50">
        <v>0.33110937231699172</v>
      </c>
      <c r="E276" s="55">
        <v>0</v>
      </c>
      <c r="F276" s="56">
        <v>1</v>
      </c>
    </row>
    <row r="277" spans="1:6" x14ac:dyDescent="0.25">
      <c r="A277" s="61" t="s">
        <v>584</v>
      </c>
      <c r="B277" s="49" t="s">
        <v>585</v>
      </c>
      <c r="C277" s="39">
        <v>0.75666634886600348</v>
      </c>
      <c r="D277" s="50">
        <v>0.75645665888404701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1.2611792108833753E-2</v>
      </c>
      <c r="D278" s="50">
        <v>1.266041073846743E-2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1.6613743821287011E-2</v>
      </c>
      <c r="D279" s="50">
        <v>1.6615644868143292E-2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8.4839401320590771E-2</v>
      </c>
      <c r="D280" s="50">
        <v>8.4650075760757976E-2</v>
      </c>
      <c r="E280" s="55">
        <v>0</v>
      </c>
      <c r="F280" s="56">
        <v>0</v>
      </c>
    </row>
    <row r="281" spans="1:6" x14ac:dyDescent="0.25">
      <c r="A281" s="54" t="s">
        <v>592</v>
      </c>
      <c r="B281" s="49" t="s">
        <v>593</v>
      </c>
      <c r="C281" s="39">
        <v>0.2268690284637509</v>
      </c>
      <c r="D281" s="50">
        <v>0.22641822846200957</v>
      </c>
      <c r="E281" s="55">
        <v>0</v>
      </c>
      <c r="F281" s="56">
        <v>0</v>
      </c>
    </row>
    <row r="282" spans="1:6" x14ac:dyDescent="0.25">
      <c r="A282" s="54" t="s">
        <v>594</v>
      </c>
      <c r="B282" s="49" t="s">
        <v>595</v>
      </c>
      <c r="C282" s="39">
        <v>0.20864639507315846</v>
      </c>
      <c r="D282" s="50">
        <v>0.20810351702765037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0.30531153473556116</v>
      </c>
      <c r="D283" s="58">
        <v>0.30513856511848281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0.169656612348483</v>
      </c>
      <c r="D284" s="58">
        <v>0.16960636693691503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0.13707726109224572</v>
      </c>
      <c r="D285" s="58">
        <v>0.13665899988967331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6.1472482798152366E-2</v>
      </c>
      <c r="D286" s="58">
        <v>6.126966784797739E-2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0.13851421083168916</v>
      </c>
      <c r="D287" s="50">
        <v>0.1382051661495815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0.21818576775631038</v>
      </c>
      <c r="D288" s="58">
        <v>0.21841088788101881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8.225994602490494E-2</v>
      </c>
      <c r="D289" s="50">
        <v>8.2008345790014814E-2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0.10495273300003936</v>
      </c>
      <c r="D290" s="50">
        <v>0.10541924511297411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8.2691098856251199E-2</v>
      </c>
      <c r="D291" s="50">
        <v>8.2503632586744549E-2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0.31463788123724623</v>
      </c>
      <c r="D292" s="50">
        <v>0.31457591062353729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1.8664360852496269E-2</v>
      </c>
      <c r="D293" s="50">
        <v>1.8594732937305999E-2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4.7417706917510183E-2</v>
      </c>
      <c r="D294" s="50">
        <v>4.737432662058793E-2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0.1134639247493136</v>
      </c>
      <c r="D295" s="50">
        <v>0.11318861826102694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5.8299772658311752E-2</v>
      </c>
      <c r="D296" s="50">
        <v>5.8321815176269345E-2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0.1169186678974746</v>
      </c>
      <c r="D297" s="50">
        <v>0.11657664319558689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5.602267919035786E-2</v>
      </c>
      <c r="D298" s="50">
        <v>5.5976272497295296E-2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5.7041071667813491E-2</v>
      </c>
      <c r="D299" s="50">
        <v>5.6887600598611733E-2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5.4043875589559455E-2</v>
      </c>
      <c r="D300" s="50">
        <v>5.4061612792214025E-2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6.6550210345523081E-2</v>
      </c>
      <c r="D301" s="50">
        <v>6.635399340970552E-2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9.3351133460833589E-3</v>
      </c>
      <c r="D302" s="50">
        <v>9.3000048319751196E-3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6.9970238610294333E-2</v>
      </c>
      <c r="D303" s="50">
        <v>6.993661240938126E-2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8.3180811675954258E-2</v>
      </c>
      <c r="D304" s="50">
        <v>8.3458402752858263E-2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0.13878202503056652</v>
      </c>
      <c r="D305" s="50">
        <v>0.13834261612171395</v>
      </c>
      <c r="E305" s="55">
        <v>0</v>
      </c>
      <c r="F305" s="56">
        <v>0</v>
      </c>
    </row>
    <row r="306" spans="1:6" x14ac:dyDescent="0.25">
      <c r="A306" s="54" t="s">
        <v>642</v>
      </c>
      <c r="B306" s="49" t="s">
        <v>643</v>
      </c>
      <c r="C306" s="39">
        <v>2.7817809152855394E-2</v>
      </c>
      <c r="D306" s="50">
        <v>2.7721205124206422E-2</v>
      </c>
      <c r="E306" s="55">
        <v>0</v>
      </c>
      <c r="F306" s="56">
        <v>0</v>
      </c>
    </row>
    <row r="307" spans="1:6" x14ac:dyDescent="0.25">
      <c r="A307" s="54" t="s">
        <v>644</v>
      </c>
      <c r="B307" s="57" t="s">
        <v>645</v>
      </c>
      <c r="C307" s="39">
        <v>8.8769022480684134E-2</v>
      </c>
      <c r="D307" s="50">
        <v>8.8762778839554593E-2</v>
      </c>
      <c r="E307" s="55">
        <v>0</v>
      </c>
      <c r="F307" s="56">
        <v>0</v>
      </c>
    </row>
    <row r="308" spans="1:6" x14ac:dyDescent="0.25">
      <c r="A308" s="54" t="s">
        <v>646</v>
      </c>
      <c r="B308" s="49" t="s">
        <v>647</v>
      </c>
      <c r="C308" s="39">
        <v>5.8530155750746972E-2</v>
      </c>
      <c r="D308" s="50">
        <v>5.850711001897943E-2</v>
      </c>
      <c r="E308" s="55">
        <v>0</v>
      </c>
      <c r="F308" s="56">
        <v>0</v>
      </c>
    </row>
    <row r="309" spans="1:6" x14ac:dyDescent="0.25">
      <c r="A309" s="54" t="s">
        <v>648</v>
      </c>
      <c r="B309" s="49" t="s">
        <v>649</v>
      </c>
      <c r="C309" s="39">
        <v>6.1235933954296169E-2</v>
      </c>
      <c r="D309" s="50">
        <v>6.1091562870992509E-2</v>
      </c>
      <c r="E309" s="55">
        <v>0</v>
      </c>
      <c r="F309" s="56">
        <v>0</v>
      </c>
    </row>
    <row r="310" spans="1:6" x14ac:dyDescent="0.25">
      <c r="A310" s="54" t="s">
        <v>650</v>
      </c>
      <c r="B310" s="49" t="s">
        <v>651</v>
      </c>
      <c r="C310" s="39">
        <v>6.1093750322088247E-2</v>
      </c>
      <c r="D310" s="50">
        <v>6.110116900995622E-2</v>
      </c>
      <c r="E310" s="55">
        <v>0</v>
      </c>
      <c r="F310" s="56">
        <v>0</v>
      </c>
    </row>
    <row r="311" spans="1:6" x14ac:dyDescent="0.25">
      <c r="A311" s="54" t="s">
        <v>650</v>
      </c>
      <c r="B311" s="49" t="s">
        <v>652</v>
      </c>
      <c r="C311" s="39">
        <v>9.6597700909722195E-2</v>
      </c>
      <c r="D311" s="50">
        <v>9.6609430885178524E-2</v>
      </c>
      <c r="E311" s="55">
        <v>1</v>
      </c>
      <c r="F311" s="56">
        <v>0</v>
      </c>
    </row>
    <row r="312" spans="1:6" x14ac:dyDescent="0.25">
      <c r="A312" s="54" t="s">
        <v>653</v>
      </c>
      <c r="B312" s="49" t="s">
        <v>654</v>
      </c>
      <c r="C312" s="39">
        <v>5.4904178532993453E-2</v>
      </c>
      <c r="D312" s="50">
        <v>5.4768629084109378E-2</v>
      </c>
      <c r="E312" s="55">
        <v>0</v>
      </c>
      <c r="F312" s="56">
        <v>0</v>
      </c>
    </row>
    <row r="313" spans="1:6" x14ac:dyDescent="0.25">
      <c r="A313" s="54" t="s">
        <v>655</v>
      </c>
      <c r="B313" s="49" t="s">
        <v>656</v>
      </c>
      <c r="C313" s="39">
        <v>4.5240473603661152E-2</v>
      </c>
      <c r="D313" s="50">
        <v>4.513764830389462E-2</v>
      </c>
      <c r="E313" s="55">
        <v>0</v>
      </c>
      <c r="F313" s="56">
        <v>0</v>
      </c>
    </row>
    <row r="314" spans="1:6" x14ac:dyDescent="0.25">
      <c r="A314" s="54" t="s">
        <v>657</v>
      </c>
      <c r="B314" s="57" t="s">
        <v>658</v>
      </c>
      <c r="C314" s="39">
        <v>4.5970488365697421E-2</v>
      </c>
      <c r="D314" s="50">
        <v>4.5864095978747729E-2</v>
      </c>
      <c r="E314" s="55">
        <v>0</v>
      </c>
      <c r="F314" s="56">
        <v>0</v>
      </c>
    </row>
    <row r="315" spans="1:6" x14ac:dyDescent="0.25">
      <c r="A315" s="54" t="s">
        <v>659</v>
      </c>
      <c r="B315" s="49" t="s">
        <v>660</v>
      </c>
      <c r="C315" s="39">
        <v>9.6278490162772928E-2</v>
      </c>
      <c r="D315" s="50">
        <v>9.6121423468795555E-2</v>
      </c>
      <c r="E315" s="55">
        <v>0</v>
      </c>
      <c r="F315" s="56">
        <v>0</v>
      </c>
    </row>
    <row r="316" spans="1:6" x14ac:dyDescent="0.25">
      <c r="A316" s="54" t="s">
        <v>661</v>
      </c>
      <c r="B316" s="49" t="s">
        <v>662</v>
      </c>
      <c r="C316" s="39">
        <v>6.4172173104273783E-2</v>
      </c>
      <c r="D316" s="50">
        <v>6.4047968851610765E-2</v>
      </c>
      <c r="E316" s="55">
        <v>0</v>
      </c>
      <c r="F316" s="56">
        <v>0</v>
      </c>
    </row>
    <row r="317" spans="1:6" x14ac:dyDescent="0.25">
      <c r="A317" s="54" t="s">
        <v>663</v>
      </c>
      <c r="B317" s="57" t="s">
        <v>664</v>
      </c>
      <c r="C317" s="39">
        <v>0.10573068702267824</v>
      </c>
      <c r="D317" s="50">
        <v>0.10573273055463385</v>
      </c>
      <c r="E317" s="55">
        <v>0</v>
      </c>
      <c r="F317" s="56">
        <v>0</v>
      </c>
    </row>
    <row r="318" spans="1:6" x14ac:dyDescent="0.25">
      <c r="A318" s="54" t="s">
        <v>665</v>
      </c>
      <c r="B318" s="57" t="s">
        <v>666</v>
      </c>
      <c r="C318" s="39">
        <v>7.5789567766789551E-2</v>
      </c>
      <c r="D318" s="50">
        <v>7.5730744465408145E-2</v>
      </c>
      <c r="E318" s="55">
        <v>0</v>
      </c>
      <c r="F318" s="56">
        <v>0</v>
      </c>
    </row>
    <row r="319" spans="1:6" x14ac:dyDescent="0.25">
      <c r="A319" s="54" t="s">
        <v>667</v>
      </c>
      <c r="B319" s="49" t="s">
        <v>668</v>
      </c>
      <c r="C319" s="39">
        <v>5.8295512941746758E-2</v>
      </c>
      <c r="D319" s="50">
        <v>5.8299912980257135E-2</v>
      </c>
      <c r="E319" s="55">
        <v>0</v>
      </c>
      <c r="F319" s="56">
        <v>0</v>
      </c>
    </row>
    <row r="320" spans="1:6" x14ac:dyDescent="0.25">
      <c r="A320" s="54" t="s">
        <v>669</v>
      </c>
      <c r="B320" s="49" t="s">
        <v>670</v>
      </c>
      <c r="C320" s="39">
        <v>6.1610359279261215E-2</v>
      </c>
      <c r="D320" s="50">
        <v>6.1441424817410509E-2</v>
      </c>
      <c r="E320" s="55">
        <v>0</v>
      </c>
      <c r="F320" s="56">
        <v>0</v>
      </c>
    </row>
    <row r="331" ht="15.75" customHeight="1" x14ac:dyDescent="0.25"/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20">
    <cfRule type="cellIs" dxfId="19" priority="10" stopIfTrue="1" operator="equal">
      <formula>1</formula>
    </cfRule>
  </conditionalFormatting>
  <conditionalFormatting sqref="E1:F2">
    <cfRule type="cellIs" dxfId="18" priority="12" stopIfTrue="1" operator="equal">
      <formula>1</formula>
    </cfRule>
  </conditionalFormatting>
  <conditionalFormatting sqref="E3:F4">
    <cfRule type="cellIs" dxfId="17" priority="1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1"/>
      <c r="B1" s="111"/>
      <c r="C1" s="111"/>
      <c r="D1" s="111"/>
    </row>
    <row r="2" spans="1:4" ht="50.1" customHeight="1" thickBot="1" x14ac:dyDescent="0.3">
      <c r="A2" s="102" t="str">
        <f>"MARGIN INTERVALS EFFECTIVE ON "&amp;'OPTIONS - MARGIN INTERVALS'!A1</f>
        <v>MARGIN INTERVALS EFFECTIVE ON FEBRUARY 2, 2023</v>
      </c>
      <c r="B2" s="103"/>
      <c r="C2" s="103"/>
      <c r="D2" s="103"/>
    </row>
    <row r="3" spans="1:4" ht="15" customHeight="1" x14ac:dyDescent="0.25">
      <c r="A3" s="112" t="s">
        <v>17</v>
      </c>
      <c r="B3" s="112" t="s">
        <v>12</v>
      </c>
      <c r="C3" s="112" t="s">
        <v>13</v>
      </c>
      <c r="D3" s="112" t="s">
        <v>14</v>
      </c>
    </row>
    <row r="4" spans="1:4" ht="15.75" thickBot="1" x14ac:dyDescent="0.3">
      <c r="A4" s="113"/>
      <c r="B4" s="113"/>
      <c r="C4" s="113"/>
      <c r="D4" s="113"/>
    </row>
    <row r="5" spans="1:4" x14ac:dyDescent="0.25">
      <c r="A5" s="48" t="s">
        <v>671</v>
      </c>
      <c r="B5" s="49" t="s">
        <v>672</v>
      </c>
      <c r="C5" s="39">
        <v>3.1294654149866151E-3</v>
      </c>
      <c r="D5" s="50">
        <v>3.1136963231619664E-3</v>
      </c>
    </row>
    <row r="6" spans="1:4" x14ac:dyDescent="0.25">
      <c r="A6" s="48" t="s">
        <v>673</v>
      </c>
      <c r="B6" s="49" t="s">
        <v>672</v>
      </c>
      <c r="C6" s="39">
        <v>4.4110119744153985E-3</v>
      </c>
      <c r="D6" s="50">
        <v>4.3931996642083155E-3</v>
      </c>
    </row>
    <row r="7" spans="1:4" x14ac:dyDescent="0.25">
      <c r="A7" s="48" t="s">
        <v>674</v>
      </c>
      <c r="B7" s="49" t="s">
        <v>672</v>
      </c>
      <c r="C7" s="39">
        <v>5.2065080966462035E-3</v>
      </c>
      <c r="D7" s="50">
        <v>5.1953033910200333E-3</v>
      </c>
    </row>
    <row r="8" spans="1:4" x14ac:dyDescent="0.25">
      <c r="A8" s="48" t="s">
        <v>675</v>
      </c>
      <c r="B8" s="49" t="s">
        <v>672</v>
      </c>
      <c r="C8" s="39">
        <v>5.0842172801343075E-3</v>
      </c>
      <c r="D8" s="50">
        <v>5.0634445112920619E-3</v>
      </c>
    </row>
    <row r="9" spans="1:4" x14ac:dyDescent="0.25">
      <c r="A9" s="48" t="s">
        <v>676</v>
      </c>
      <c r="B9" s="49" t="s">
        <v>677</v>
      </c>
      <c r="C9" s="39">
        <v>2.5405453796157523E-2</v>
      </c>
      <c r="D9" s="50">
        <v>2.5304290629807737E-2</v>
      </c>
    </row>
    <row r="10" spans="1:4" x14ac:dyDescent="0.25">
      <c r="A10" s="48" t="s">
        <v>678</v>
      </c>
      <c r="B10" s="49" t="s">
        <v>679</v>
      </c>
      <c r="C10" s="39">
        <v>1.633941950319498E-2</v>
      </c>
      <c r="D10" s="50">
        <v>1.6274516077220098E-2</v>
      </c>
    </row>
    <row r="11" spans="1:4" x14ac:dyDescent="0.25">
      <c r="A11" s="48" t="s">
        <v>680</v>
      </c>
      <c r="B11" s="49" t="s">
        <v>681</v>
      </c>
      <c r="C11" s="39">
        <v>7.008490460164581E-3</v>
      </c>
      <c r="D11" s="50">
        <v>6.9892650319928517E-3</v>
      </c>
    </row>
    <row r="12" spans="1:4" x14ac:dyDescent="0.25">
      <c r="A12" s="48" t="s">
        <v>682</v>
      </c>
      <c r="B12" s="49" t="s">
        <v>683</v>
      </c>
      <c r="C12" s="39">
        <v>9.5146208302211537E-3</v>
      </c>
      <c r="D12" s="50">
        <v>9.4669015149272204E-3</v>
      </c>
    </row>
    <row r="13" spans="1:4" x14ac:dyDescent="0.25">
      <c r="A13" s="48" t="s">
        <v>684</v>
      </c>
      <c r="B13" s="49" t="s">
        <v>685</v>
      </c>
      <c r="C13" s="39">
        <v>2.1577356469830969E-3</v>
      </c>
      <c r="D13" s="50">
        <v>2.1471135927192122E-3</v>
      </c>
    </row>
    <row r="14" spans="1:4" x14ac:dyDescent="0.25">
      <c r="A14" s="63" t="s">
        <v>686</v>
      </c>
      <c r="B14" s="49" t="s">
        <v>685</v>
      </c>
      <c r="C14" s="39">
        <v>3.7391197766429266E-3</v>
      </c>
      <c r="D14" s="50">
        <v>3.7204885946889995E-3</v>
      </c>
    </row>
    <row r="15" spans="1:4" x14ac:dyDescent="0.25">
      <c r="A15" s="48" t="s">
        <v>687</v>
      </c>
      <c r="B15" s="49" t="s">
        <v>685</v>
      </c>
      <c r="C15" s="39">
        <v>5.1134463494766054E-3</v>
      </c>
      <c r="D15" s="50">
        <v>5.0973430337370026E-3</v>
      </c>
    </row>
    <row r="16" spans="1:4" x14ac:dyDescent="0.25">
      <c r="A16" s="48" t="s">
        <v>688</v>
      </c>
      <c r="B16" s="49" t="s">
        <v>685</v>
      </c>
      <c r="C16" s="39">
        <v>5.1210705662396248E-3</v>
      </c>
      <c r="D16" s="50">
        <v>5.1017521064310083E-3</v>
      </c>
    </row>
    <row r="17" spans="1:4" x14ac:dyDescent="0.25">
      <c r="A17" s="63" t="s">
        <v>689</v>
      </c>
      <c r="B17" s="49" t="s">
        <v>690</v>
      </c>
      <c r="C17" s="39">
        <v>5.5767903460743742E-2</v>
      </c>
      <c r="D17" s="50">
        <v>5.5603521225455893E-2</v>
      </c>
    </row>
    <row r="18" spans="1:4" x14ac:dyDescent="0.25">
      <c r="A18" s="63" t="s">
        <v>691</v>
      </c>
      <c r="B18" s="49" t="s">
        <v>692</v>
      </c>
      <c r="C18" s="39">
        <v>5.8643113643324016E-2</v>
      </c>
      <c r="D18" s="50">
        <v>5.8620817596671732E-2</v>
      </c>
    </row>
    <row r="19" spans="1:4" x14ac:dyDescent="0.25">
      <c r="A19" s="63" t="s">
        <v>693</v>
      </c>
      <c r="B19" s="49" t="s">
        <v>694</v>
      </c>
      <c r="C19" s="39">
        <v>5.7436503585463428E-2</v>
      </c>
      <c r="D19" s="50">
        <v>5.7411848092313915E-2</v>
      </c>
    </row>
    <row r="20" spans="1:4" x14ac:dyDescent="0.25">
      <c r="A20" s="63" t="s">
        <v>695</v>
      </c>
      <c r="B20" s="49" t="s">
        <v>696</v>
      </c>
      <c r="C20" s="39">
        <v>1.9593247580710703E-2</v>
      </c>
      <c r="D20" s="50">
        <v>2.2111694493421943E-2</v>
      </c>
    </row>
    <row r="21" spans="1:4" x14ac:dyDescent="0.25">
      <c r="A21" s="63" t="s">
        <v>697</v>
      </c>
      <c r="B21" s="53" t="s">
        <v>696</v>
      </c>
      <c r="C21" s="39">
        <v>3.530821127082856E-2</v>
      </c>
      <c r="D21" s="50">
        <v>3.4922792517319563E-2</v>
      </c>
    </row>
    <row r="22" spans="1:4" x14ac:dyDescent="0.25">
      <c r="A22" s="63" t="s">
        <v>698</v>
      </c>
      <c r="B22" s="53" t="s">
        <v>696</v>
      </c>
      <c r="C22" s="39">
        <v>4.4601646397845987E-2</v>
      </c>
      <c r="D22" s="50">
        <v>4.4588051311003525E-2</v>
      </c>
    </row>
    <row r="23" spans="1:4" x14ac:dyDescent="0.25">
      <c r="A23" s="63" t="s">
        <v>699</v>
      </c>
      <c r="B23" s="53" t="s">
        <v>700</v>
      </c>
      <c r="C23" s="39">
        <v>5.6945776145373425E-2</v>
      </c>
      <c r="D23" s="50">
        <v>5.6952584124077582E-2</v>
      </c>
    </row>
    <row r="24" spans="1:4" x14ac:dyDescent="0.25">
      <c r="A24" s="63" t="s">
        <v>701</v>
      </c>
      <c r="B24" s="53" t="s">
        <v>702</v>
      </c>
      <c r="C24" s="39">
        <v>0.12578267770392115</v>
      </c>
      <c r="D24" s="50">
        <v>0.12543556221307145</v>
      </c>
    </row>
    <row r="25" spans="1:4" x14ac:dyDescent="0.25">
      <c r="A25" s="63" t="s">
        <v>703</v>
      </c>
      <c r="B25" s="53" t="s">
        <v>704</v>
      </c>
      <c r="C25" s="39">
        <v>6.0926074523308879E-2</v>
      </c>
      <c r="D25" s="50">
        <v>6.0930891885628655E-2</v>
      </c>
    </row>
    <row r="26" spans="1:4" x14ac:dyDescent="0.25">
      <c r="A26" s="63" t="s">
        <v>705</v>
      </c>
      <c r="B26" s="53" t="s">
        <v>706</v>
      </c>
      <c r="C26" s="39">
        <v>9.0659276675167599E-2</v>
      </c>
      <c r="D26" s="50">
        <v>9.0449709801191686E-2</v>
      </c>
    </row>
    <row r="27" spans="1:4" x14ac:dyDescent="0.25">
      <c r="A27" s="63" t="s">
        <v>707</v>
      </c>
      <c r="B27" s="53" t="s">
        <v>708</v>
      </c>
      <c r="C27" s="39">
        <v>5.8630505432378716E-2</v>
      </c>
      <c r="D27" s="50">
        <v>5.8614462956918842E-2</v>
      </c>
    </row>
    <row r="28" spans="1:4" x14ac:dyDescent="0.25">
      <c r="A28" s="63" t="s">
        <v>709</v>
      </c>
      <c r="B28" s="53" t="s">
        <v>710</v>
      </c>
      <c r="C28" s="39">
        <v>6.0582868433646658E-2</v>
      </c>
      <c r="D28" s="50">
        <v>6.0589965367913737E-2</v>
      </c>
    </row>
    <row r="29" spans="1:4" x14ac:dyDescent="0.25">
      <c r="A29" s="63" t="s">
        <v>711</v>
      </c>
      <c r="B29" s="53" t="s">
        <v>712</v>
      </c>
      <c r="C29" s="39">
        <v>8.6547514646331314E-2</v>
      </c>
      <c r="D29" s="50">
        <v>8.6433335531291011E-2</v>
      </c>
    </row>
    <row r="30" spans="1:4" x14ac:dyDescent="0.25">
      <c r="A30" s="63" t="s">
        <v>713</v>
      </c>
      <c r="B30" s="53" t="s">
        <v>714</v>
      </c>
      <c r="C30" s="39">
        <v>6.1867334249971859E-2</v>
      </c>
      <c r="D30" s="50">
        <v>6.1934961553993383E-2</v>
      </c>
    </row>
    <row r="31" spans="1:4" x14ac:dyDescent="0.25">
      <c r="A31" s="63" t="s">
        <v>715</v>
      </c>
      <c r="B31" s="53" t="s">
        <v>716</v>
      </c>
      <c r="C31" s="39">
        <v>5.8630505432378716E-2</v>
      </c>
      <c r="D31" s="50">
        <v>5.8614462956918842E-2</v>
      </c>
    </row>
    <row r="32" spans="1:4" x14ac:dyDescent="0.25">
      <c r="A32" s="63" t="s">
        <v>717</v>
      </c>
      <c r="B32" s="53" t="s">
        <v>718</v>
      </c>
      <c r="C32" s="39">
        <v>6.9549358903988556E-2</v>
      </c>
      <c r="D32" s="50">
        <v>6.9382292462362577E-2</v>
      </c>
    </row>
    <row r="33" spans="1:4" x14ac:dyDescent="0.25">
      <c r="A33" s="63" t="s">
        <v>719</v>
      </c>
      <c r="B33" s="53" t="s">
        <v>720</v>
      </c>
      <c r="C33" s="39">
        <v>5.6516174661015099E-2</v>
      </c>
      <c r="D33" s="50">
        <v>5.6316954380223376E-2</v>
      </c>
    </row>
    <row r="34" spans="1:4" x14ac:dyDescent="0.25">
      <c r="A34" s="63" t="s">
        <v>721</v>
      </c>
      <c r="B34" s="53" t="s">
        <v>722</v>
      </c>
      <c r="C34" s="39">
        <v>4.8406772499968276E-2</v>
      </c>
      <c r="D34" s="50">
        <v>4.8264677318576116E-2</v>
      </c>
    </row>
    <row r="35" spans="1:4" x14ac:dyDescent="0.25">
      <c r="A35" s="63" t="s">
        <v>723</v>
      </c>
      <c r="B35" s="53" t="s">
        <v>724</v>
      </c>
      <c r="C35" s="39">
        <v>5.412335070443125E-2</v>
      </c>
      <c r="D35" s="50">
        <v>5.3962112789504121E-2</v>
      </c>
    </row>
    <row r="36" spans="1:4" x14ac:dyDescent="0.25">
      <c r="A36" s="63" t="s">
        <v>725</v>
      </c>
      <c r="B36" s="53" t="s">
        <v>726</v>
      </c>
      <c r="C36" s="39">
        <v>6.7449696252514332E-2</v>
      </c>
      <c r="D36" s="50">
        <v>6.7343223669190017E-2</v>
      </c>
    </row>
    <row r="37" spans="1:4" x14ac:dyDescent="0.25">
      <c r="A37" s="63" t="s">
        <v>727</v>
      </c>
      <c r="B37" s="53" t="s">
        <v>728</v>
      </c>
      <c r="C37" s="39">
        <v>0.11544014977378683</v>
      </c>
      <c r="D37" s="50">
        <v>0.11515578751606734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1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"MARGIN INTERVALS EFFECTIVE ON "&amp;'OPTIONS - MARGIN INTERVALS'!A1</f>
        <v>MARGIN INTERVALS EFFECTIVE ON FEBRUARY 2, 2023</v>
      </c>
      <c r="B2" s="103"/>
      <c r="C2" s="103"/>
      <c r="D2" s="103"/>
    </row>
    <row r="3" spans="1:4" ht="15" customHeight="1" x14ac:dyDescent="0.25">
      <c r="A3" s="116" t="s">
        <v>17</v>
      </c>
      <c r="B3" s="118" t="s">
        <v>12</v>
      </c>
      <c r="C3" s="120" t="s">
        <v>13</v>
      </c>
      <c r="D3" s="122" t="s">
        <v>14</v>
      </c>
    </row>
    <row r="4" spans="1:4" ht="15.75" thickBot="1" x14ac:dyDescent="0.3">
      <c r="A4" s="117"/>
      <c r="B4" s="119"/>
      <c r="C4" s="121"/>
      <c r="D4" s="123"/>
    </row>
    <row r="5" spans="1:4" x14ac:dyDescent="0.25">
      <c r="A5" s="37" t="s">
        <v>729</v>
      </c>
      <c r="B5" s="38" t="s">
        <v>67</v>
      </c>
      <c r="C5" s="64">
        <v>0.13145101971228973</v>
      </c>
      <c r="D5" s="40">
        <v>0.1310634009818572</v>
      </c>
    </row>
    <row r="6" spans="1:4" x14ac:dyDescent="0.25">
      <c r="A6" s="48" t="s">
        <v>730</v>
      </c>
      <c r="B6" s="49" t="s">
        <v>53</v>
      </c>
      <c r="C6" s="39">
        <v>0.14696051911239261</v>
      </c>
      <c r="D6" s="45">
        <v>0.14655866371539322</v>
      </c>
    </row>
    <row r="7" spans="1:4" x14ac:dyDescent="0.25">
      <c r="A7" s="48" t="s">
        <v>731</v>
      </c>
      <c r="B7" s="49" t="s">
        <v>61</v>
      </c>
      <c r="C7" s="39">
        <v>8.0335156756467935E-2</v>
      </c>
      <c r="D7" s="50">
        <v>8.0078180197179119E-2</v>
      </c>
    </row>
    <row r="8" spans="1:4" x14ac:dyDescent="0.25">
      <c r="A8" s="48" t="s">
        <v>732</v>
      </c>
      <c r="B8" s="49" t="s">
        <v>69</v>
      </c>
      <c r="C8" s="39">
        <v>0.13204006916493904</v>
      </c>
      <c r="D8" s="50">
        <v>0.13158972370852223</v>
      </c>
    </row>
    <row r="9" spans="1:4" x14ac:dyDescent="0.25">
      <c r="A9" s="48" t="s">
        <v>733</v>
      </c>
      <c r="B9" s="49" t="s">
        <v>41</v>
      </c>
      <c r="C9" s="39">
        <v>0.13342802084052297</v>
      </c>
      <c r="D9" s="45">
        <v>0.1330545938092802</v>
      </c>
    </row>
    <row r="10" spans="1:4" x14ac:dyDescent="0.25">
      <c r="A10" s="48" t="s">
        <v>734</v>
      </c>
      <c r="B10" s="49" t="s">
        <v>89</v>
      </c>
      <c r="C10" s="39">
        <v>6.4099923270742987E-2</v>
      </c>
      <c r="D10" s="50">
        <v>6.3936395035929849E-2</v>
      </c>
    </row>
    <row r="11" spans="1:4" x14ac:dyDescent="0.25">
      <c r="A11" s="48" t="s">
        <v>735</v>
      </c>
      <c r="B11" s="49" t="s">
        <v>113</v>
      </c>
      <c r="C11" s="39">
        <v>9.7234288788266329E-2</v>
      </c>
      <c r="D11" s="45">
        <v>9.6871520369084696E-2</v>
      </c>
    </row>
    <row r="12" spans="1:4" x14ac:dyDescent="0.25">
      <c r="A12" s="48" t="s">
        <v>736</v>
      </c>
      <c r="B12" s="49" t="s">
        <v>111</v>
      </c>
      <c r="C12" s="39">
        <v>7.4495968928972589E-2</v>
      </c>
      <c r="D12" s="50">
        <v>7.4438677454831556E-2</v>
      </c>
    </row>
    <row r="13" spans="1:4" x14ac:dyDescent="0.25">
      <c r="A13" s="48" t="s">
        <v>737</v>
      </c>
      <c r="B13" s="49" t="s">
        <v>163</v>
      </c>
      <c r="C13" s="39">
        <v>8.1734818046980851E-2</v>
      </c>
      <c r="D13" s="45">
        <v>8.1881239352739277E-2</v>
      </c>
    </row>
    <row r="14" spans="1:4" x14ac:dyDescent="0.25">
      <c r="A14" s="48" t="s">
        <v>738</v>
      </c>
      <c r="B14" s="49" t="s">
        <v>171</v>
      </c>
      <c r="C14" s="39">
        <v>0.14449986308739077</v>
      </c>
      <c r="D14" s="50">
        <v>0.144092792674787</v>
      </c>
    </row>
    <row r="15" spans="1:4" x14ac:dyDescent="0.25">
      <c r="A15" s="48" t="s">
        <v>739</v>
      </c>
      <c r="B15" s="49" t="s">
        <v>507</v>
      </c>
      <c r="C15" s="39">
        <v>0.10565434403815976</v>
      </c>
      <c r="D15" s="45">
        <v>0.10542098932429433</v>
      </c>
    </row>
    <row r="16" spans="1:4" x14ac:dyDescent="0.25">
      <c r="A16" s="48" t="s">
        <v>740</v>
      </c>
      <c r="B16" s="49" t="s">
        <v>167</v>
      </c>
      <c r="C16" s="39">
        <v>6.2800450797411367E-2</v>
      </c>
      <c r="D16" s="50">
        <v>6.2624345773769047E-2</v>
      </c>
    </row>
    <row r="17" spans="1:4" x14ac:dyDescent="0.25">
      <c r="A17" s="48" t="s">
        <v>741</v>
      </c>
      <c r="B17" s="49" t="s">
        <v>165</v>
      </c>
      <c r="C17" s="39">
        <v>0.12851028892982594</v>
      </c>
      <c r="D17" s="45">
        <v>0.12823976561283024</v>
      </c>
    </row>
    <row r="18" spans="1:4" x14ac:dyDescent="0.25">
      <c r="A18" s="48" t="s">
        <v>742</v>
      </c>
      <c r="B18" s="49" t="s">
        <v>183</v>
      </c>
      <c r="C18" s="39">
        <v>8.0321768888937287E-2</v>
      </c>
      <c r="D18" s="50">
        <v>8.0119878489831223E-2</v>
      </c>
    </row>
    <row r="19" spans="1:4" x14ac:dyDescent="0.25">
      <c r="A19" s="48" t="s">
        <v>743</v>
      </c>
      <c r="B19" s="49" t="s">
        <v>155</v>
      </c>
      <c r="C19" s="39">
        <v>0.10718851327763243</v>
      </c>
      <c r="D19" s="45">
        <v>0.10682792879857395</v>
      </c>
    </row>
    <row r="20" spans="1:4" x14ac:dyDescent="0.25">
      <c r="A20" s="48" t="s">
        <v>744</v>
      </c>
      <c r="B20" s="49" t="s">
        <v>205</v>
      </c>
      <c r="C20" s="39">
        <v>7.15630347855256E-2</v>
      </c>
      <c r="D20" s="50">
        <v>7.1375114535871503E-2</v>
      </c>
    </row>
    <row r="21" spans="1:4" x14ac:dyDescent="0.25">
      <c r="A21" s="48" t="s">
        <v>745</v>
      </c>
      <c r="B21" s="49" t="s">
        <v>233</v>
      </c>
      <c r="C21" s="39">
        <v>6.0017988546642705E-2</v>
      </c>
      <c r="D21" s="45">
        <v>6.0020873471848521E-2</v>
      </c>
    </row>
    <row r="22" spans="1:4" x14ac:dyDescent="0.25">
      <c r="A22" s="48" t="s">
        <v>746</v>
      </c>
      <c r="B22" s="49" t="s">
        <v>621</v>
      </c>
      <c r="C22" s="39">
        <v>0.1134639247493136</v>
      </c>
      <c r="D22" s="50">
        <v>0.11318861826102694</v>
      </c>
    </row>
    <row r="23" spans="1:4" x14ac:dyDescent="0.25">
      <c r="A23" s="48" t="s">
        <v>747</v>
      </c>
      <c r="B23" s="49" t="s">
        <v>231</v>
      </c>
      <c r="C23" s="39">
        <v>6.5318847597802723E-2</v>
      </c>
      <c r="D23" s="45">
        <v>6.5324350107327206E-2</v>
      </c>
    </row>
    <row r="24" spans="1:4" x14ac:dyDescent="0.25">
      <c r="A24" s="48" t="s">
        <v>748</v>
      </c>
      <c r="B24" s="49" t="s">
        <v>243</v>
      </c>
      <c r="C24" s="39">
        <v>0.30589309522317537</v>
      </c>
      <c r="D24" s="50">
        <v>0.30583254672201249</v>
      </c>
    </row>
    <row r="25" spans="1:4" x14ac:dyDescent="0.25">
      <c r="A25" s="48" t="s">
        <v>749</v>
      </c>
      <c r="B25" s="49" t="s">
        <v>245</v>
      </c>
      <c r="C25" s="39">
        <v>0.3069120054950657</v>
      </c>
      <c r="D25" s="45">
        <v>0.30685356319217238</v>
      </c>
    </row>
    <row r="26" spans="1:4" x14ac:dyDescent="0.25">
      <c r="A26" s="48" t="s">
        <v>750</v>
      </c>
      <c r="B26" s="49" t="s">
        <v>213</v>
      </c>
      <c r="C26" s="39">
        <v>0.22943723829303486</v>
      </c>
      <c r="D26" s="50">
        <v>0.22939447602809024</v>
      </c>
    </row>
    <row r="27" spans="1:4" x14ac:dyDescent="0.25">
      <c r="A27" s="48" t="s">
        <v>751</v>
      </c>
      <c r="B27" s="49" t="s">
        <v>363</v>
      </c>
      <c r="C27" s="39">
        <v>0.12219286334049739</v>
      </c>
      <c r="D27" s="45">
        <v>0.12200202637887061</v>
      </c>
    </row>
    <row r="28" spans="1:4" x14ac:dyDescent="0.25">
      <c r="A28" s="48" t="s">
        <v>752</v>
      </c>
      <c r="B28" s="49" t="s">
        <v>267</v>
      </c>
      <c r="C28" s="39">
        <v>5.7655084201017948E-2</v>
      </c>
      <c r="D28" s="50">
        <v>5.7491313557760632E-2</v>
      </c>
    </row>
    <row r="29" spans="1:4" x14ac:dyDescent="0.25">
      <c r="A29" s="48" t="s">
        <v>753</v>
      </c>
      <c r="B29" s="49" t="s">
        <v>259</v>
      </c>
      <c r="C29" s="39">
        <v>0.1038419685559898</v>
      </c>
      <c r="D29" s="45">
        <v>0.1035885944626949</v>
      </c>
    </row>
    <row r="30" spans="1:4" x14ac:dyDescent="0.25">
      <c r="A30" s="48" t="s">
        <v>754</v>
      </c>
      <c r="B30" s="49" t="s">
        <v>277</v>
      </c>
      <c r="C30" s="39">
        <v>6.3810325136956184E-2</v>
      </c>
      <c r="D30" s="50">
        <v>6.3604581048701411E-2</v>
      </c>
    </row>
    <row r="31" spans="1:4" x14ac:dyDescent="0.25">
      <c r="A31" s="48" t="s">
        <v>755</v>
      </c>
      <c r="B31" s="49" t="s">
        <v>331</v>
      </c>
      <c r="C31" s="39">
        <v>7.8628885298860751E-2</v>
      </c>
      <c r="D31" s="45">
        <v>7.8391112339255054E-2</v>
      </c>
    </row>
    <row r="32" spans="1:4" x14ac:dyDescent="0.25">
      <c r="A32" s="48" t="s">
        <v>756</v>
      </c>
      <c r="B32" s="49" t="s">
        <v>279</v>
      </c>
      <c r="C32" s="39">
        <v>0.13284886602859095</v>
      </c>
      <c r="D32" s="50">
        <v>0.13277641394709389</v>
      </c>
    </row>
    <row r="33" spans="1:4" x14ac:dyDescent="0.25">
      <c r="A33" s="48" t="s">
        <v>757</v>
      </c>
      <c r="B33" s="49" t="s">
        <v>289</v>
      </c>
      <c r="C33" s="39">
        <v>5.5436959431016598E-2</v>
      </c>
      <c r="D33" s="45">
        <v>5.5266309856188155E-2</v>
      </c>
    </row>
    <row r="34" spans="1:4" x14ac:dyDescent="0.25">
      <c r="A34" s="48" t="s">
        <v>758</v>
      </c>
      <c r="B34" s="49" t="s">
        <v>247</v>
      </c>
      <c r="C34" s="39">
        <v>0.30611624489357681</v>
      </c>
      <c r="D34" s="50">
        <v>0.30605887652080821</v>
      </c>
    </row>
    <row r="35" spans="1:4" x14ac:dyDescent="0.25">
      <c r="A35" s="48" t="s">
        <v>759</v>
      </c>
      <c r="B35" s="49" t="s">
        <v>325</v>
      </c>
      <c r="C35" s="39">
        <v>9.2351454575544986E-2</v>
      </c>
      <c r="D35" s="45">
        <v>9.2199564742835402E-2</v>
      </c>
    </row>
    <row r="36" spans="1:4" x14ac:dyDescent="0.25">
      <c r="A36" s="48" t="s">
        <v>760</v>
      </c>
      <c r="B36" s="49" t="s">
        <v>627</v>
      </c>
      <c r="C36" s="39">
        <v>5.602267919035786E-2</v>
      </c>
      <c r="D36" s="50">
        <v>5.5976272497295296E-2</v>
      </c>
    </row>
    <row r="37" spans="1:4" x14ac:dyDescent="0.25">
      <c r="A37" s="48" t="s">
        <v>761</v>
      </c>
      <c r="B37" s="49" t="s">
        <v>327</v>
      </c>
      <c r="C37" s="39">
        <v>6.756509599500482E-2</v>
      </c>
      <c r="D37" s="45">
        <v>6.737672466895249E-2</v>
      </c>
    </row>
    <row r="38" spans="1:4" x14ac:dyDescent="0.25">
      <c r="A38" s="48" t="s">
        <v>762</v>
      </c>
      <c r="B38" s="49" t="s">
        <v>469</v>
      </c>
      <c r="C38" s="39">
        <v>6.8827324688599548E-2</v>
      </c>
      <c r="D38" s="50">
        <v>6.8601328429023306E-2</v>
      </c>
    </row>
    <row r="39" spans="1:4" x14ac:dyDescent="0.25">
      <c r="A39" s="48" t="s">
        <v>763</v>
      </c>
      <c r="B39" s="49" t="s">
        <v>631</v>
      </c>
      <c r="C39" s="39">
        <v>5.4043875589559455E-2</v>
      </c>
      <c r="D39" s="45">
        <v>5.4061612792214025E-2</v>
      </c>
    </row>
    <row r="40" spans="1:4" x14ac:dyDescent="0.25">
      <c r="A40" s="48" t="s">
        <v>764</v>
      </c>
      <c r="B40" s="49" t="s">
        <v>345</v>
      </c>
      <c r="C40" s="39">
        <v>7.4690155534430938E-2</v>
      </c>
      <c r="D40" s="50">
        <v>7.4693234319285387E-2</v>
      </c>
    </row>
    <row r="41" spans="1:4" x14ac:dyDescent="0.25">
      <c r="A41" s="48" t="s">
        <v>765</v>
      </c>
      <c r="B41" s="49" t="s">
        <v>503</v>
      </c>
      <c r="C41" s="39">
        <v>7.3205196682228552E-2</v>
      </c>
      <c r="D41" s="45">
        <v>7.3180728272461054E-2</v>
      </c>
    </row>
    <row r="42" spans="1:4" x14ac:dyDescent="0.25">
      <c r="A42" s="48" t="s">
        <v>766</v>
      </c>
      <c r="B42" s="49" t="s">
        <v>355</v>
      </c>
      <c r="C42" s="39">
        <v>6.3983868459758356E-2</v>
      </c>
      <c r="D42" s="50">
        <v>6.3726004280623957E-2</v>
      </c>
    </row>
    <row r="43" spans="1:4" x14ac:dyDescent="0.25">
      <c r="A43" s="48" t="s">
        <v>767</v>
      </c>
      <c r="B43" s="49" t="s">
        <v>371</v>
      </c>
      <c r="C43" s="39">
        <v>0.16839848800320467</v>
      </c>
      <c r="D43" s="45">
        <v>0.16880993016568269</v>
      </c>
    </row>
    <row r="44" spans="1:4" x14ac:dyDescent="0.25">
      <c r="A44" s="48" t="s">
        <v>768</v>
      </c>
      <c r="B44" s="49" t="s">
        <v>229</v>
      </c>
      <c r="C44" s="39">
        <v>6.3291082800030707E-2</v>
      </c>
      <c r="D44" s="50">
        <v>6.353877701309317E-2</v>
      </c>
    </row>
    <row r="45" spans="1:4" x14ac:dyDescent="0.25">
      <c r="A45" s="48" t="s">
        <v>769</v>
      </c>
      <c r="B45" s="49" t="s">
        <v>383</v>
      </c>
      <c r="C45" s="39">
        <v>8.8870347221416096E-2</v>
      </c>
      <c r="D45" s="45">
        <v>8.8748400605947506E-2</v>
      </c>
    </row>
    <row r="46" spans="1:4" x14ac:dyDescent="0.25">
      <c r="A46" s="48" t="s">
        <v>770</v>
      </c>
      <c r="B46" s="49" t="s">
        <v>387</v>
      </c>
      <c r="C46" s="39">
        <v>0.11036917004409859</v>
      </c>
      <c r="D46" s="50">
        <v>0.11022017395819791</v>
      </c>
    </row>
    <row r="47" spans="1:4" x14ac:dyDescent="0.25">
      <c r="A47" s="48" t="s">
        <v>771</v>
      </c>
      <c r="B47" s="49" t="s">
        <v>335</v>
      </c>
      <c r="C47" s="39">
        <v>0.10907834481449141</v>
      </c>
      <c r="D47" s="45">
        <v>0.1093564776550997</v>
      </c>
    </row>
    <row r="48" spans="1:4" x14ac:dyDescent="0.25">
      <c r="A48" s="48" t="s">
        <v>772</v>
      </c>
      <c r="B48" s="49" t="s">
        <v>391</v>
      </c>
      <c r="C48" s="39">
        <v>5.773401040502886E-2</v>
      </c>
      <c r="D48" s="50">
        <v>5.7572329997354239E-2</v>
      </c>
    </row>
    <row r="49" spans="1:4" x14ac:dyDescent="0.25">
      <c r="A49" s="48" t="s">
        <v>773</v>
      </c>
      <c r="B49" s="49" t="s">
        <v>395</v>
      </c>
      <c r="C49" s="39">
        <v>0.13852326126374945</v>
      </c>
      <c r="D49" s="45">
        <v>0.1383486278569343</v>
      </c>
    </row>
    <row r="50" spans="1:4" x14ac:dyDescent="0.25">
      <c r="A50" s="48" t="s">
        <v>774</v>
      </c>
      <c r="B50" s="49" t="s">
        <v>397</v>
      </c>
      <c r="C50" s="39">
        <v>7.8617518369678785E-2</v>
      </c>
      <c r="D50" s="50">
        <v>7.8432751967938003E-2</v>
      </c>
    </row>
    <row r="51" spans="1:4" x14ac:dyDescent="0.25">
      <c r="A51" s="48" t="s">
        <v>775</v>
      </c>
      <c r="B51" s="49" t="s">
        <v>269</v>
      </c>
      <c r="C51" s="39">
        <v>9.9436736103873963E-2</v>
      </c>
      <c r="D51" s="45">
        <v>9.9232191008917031E-2</v>
      </c>
    </row>
    <row r="52" spans="1:4" x14ac:dyDescent="0.25">
      <c r="A52" s="48" t="s">
        <v>776</v>
      </c>
      <c r="B52" s="49" t="s">
        <v>175</v>
      </c>
      <c r="C52" s="39">
        <v>0.19139769491135067</v>
      </c>
      <c r="D52" s="50">
        <v>0.19137092110467357</v>
      </c>
    </row>
    <row r="53" spans="1:4" x14ac:dyDescent="0.25">
      <c r="A53" s="48" t="s">
        <v>777</v>
      </c>
      <c r="B53" s="49" t="s">
        <v>117</v>
      </c>
      <c r="C53" s="39">
        <v>6.9564925882413559E-2</v>
      </c>
      <c r="D53" s="45">
        <v>6.9645762650207166E-2</v>
      </c>
    </row>
    <row r="54" spans="1:4" x14ac:dyDescent="0.25">
      <c r="A54" s="48" t="s">
        <v>778</v>
      </c>
      <c r="B54" s="49" t="s">
        <v>411</v>
      </c>
      <c r="C54" s="39">
        <v>0.13750467498514191</v>
      </c>
      <c r="D54" s="50">
        <v>0.13778340498319791</v>
      </c>
    </row>
    <row r="55" spans="1:4" x14ac:dyDescent="0.25">
      <c r="A55" s="48" t="s">
        <v>779</v>
      </c>
      <c r="B55" s="49" t="s">
        <v>139</v>
      </c>
      <c r="C55" s="39">
        <v>0.13875078864778875</v>
      </c>
      <c r="D55" s="45">
        <v>0.1381736093390141</v>
      </c>
    </row>
    <row r="56" spans="1:4" x14ac:dyDescent="0.25">
      <c r="A56" s="48" t="s">
        <v>780</v>
      </c>
      <c r="B56" s="49" t="s">
        <v>433</v>
      </c>
      <c r="C56" s="39">
        <v>9.1737252177764267E-2</v>
      </c>
      <c r="D56" s="50">
        <v>9.1424203588320541E-2</v>
      </c>
    </row>
    <row r="57" spans="1:4" x14ac:dyDescent="0.25">
      <c r="A57" s="48" t="s">
        <v>781</v>
      </c>
      <c r="B57" s="49" t="s">
        <v>555</v>
      </c>
      <c r="C57" s="39">
        <v>0.13922688762369445</v>
      </c>
      <c r="D57" s="45">
        <v>0.1388039179540605</v>
      </c>
    </row>
    <row r="58" spans="1:4" x14ac:dyDescent="0.25">
      <c r="A58" s="48" t="s">
        <v>782</v>
      </c>
      <c r="B58" s="49" t="s">
        <v>605</v>
      </c>
      <c r="C58" s="39">
        <v>0.13851421083168916</v>
      </c>
      <c r="D58" s="50">
        <v>0.1382051661495815</v>
      </c>
    </row>
    <row r="59" spans="1:4" x14ac:dyDescent="0.25">
      <c r="A59" s="48" t="s">
        <v>783</v>
      </c>
      <c r="B59" s="49" t="s">
        <v>453</v>
      </c>
      <c r="C59" s="39">
        <v>8.2757434323041362E-2</v>
      </c>
      <c r="D59" s="45">
        <v>8.2517678847859016E-2</v>
      </c>
    </row>
    <row r="60" spans="1:4" x14ac:dyDescent="0.25">
      <c r="A60" s="48" t="s">
        <v>784</v>
      </c>
      <c r="B60" s="49" t="s">
        <v>451</v>
      </c>
      <c r="C60" s="39">
        <v>7.5693177914223753E-2</v>
      </c>
      <c r="D60" s="50">
        <v>7.5507094942569158E-2</v>
      </c>
    </row>
    <row r="61" spans="1:4" x14ac:dyDescent="0.25">
      <c r="A61" s="48" t="s">
        <v>785</v>
      </c>
      <c r="B61" s="49" t="s">
        <v>359</v>
      </c>
      <c r="C61" s="39">
        <v>8.7853931494933632E-2</v>
      </c>
      <c r="D61" s="45">
        <v>8.76942505818607E-2</v>
      </c>
    </row>
    <row r="62" spans="1:4" x14ac:dyDescent="0.25">
      <c r="A62" s="48" t="s">
        <v>786</v>
      </c>
      <c r="B62" s="49" t="s">
        <v>65</v>
      </c>
      <c r="C62" s="39">
        <v>0.14314297024527331</v>
      </c>
      <c r="D62" s="50">
        <v>0.14277302829214569</v>
      </c>
    </row>
    <row r="63" spans="1:4" x14ac:dyDescent="0.25">
      <c r="A63" s="48" t="s">
        <v>787</v>
      </c>
      <c r="B63" s="49" t="s">
        <v>465</v>
      </c>
      <c r="C63" s="39">
        <v>7.1523791008184068E-2</v>
      </c>
      <c r="D63" s="45">
        <v>7.1516384168554548E-2</v>
      </c>
    </row>
    <row r="64" spans="1:4" x14ac:dyDescent="0.25">
      <c r="A64" s="48" t="s">
        <v>788</v>
      </c>
      <c r="B64" s="49" t="s">
        <v>121</v>
      </c>
      <c r="C64" s="39">
        <v>0.22832281410381766</v>
      </c>
      <c r="D64" s="45">
        <v>0.22828148722610866</v>
      </c>
    </row>
    <row r="65" spans="1:4" x14ac:dyDescent="0.25">
      <c r="A65" s="48" t="s">
        <v>789</v>
      </c>
      <c r="B65" s="49" t="s">
        <v>563</v>
      </c>
      <c r="C65" s="39">
        <v>7.0247347403395444E-2</v>
      </c>
      <c r="D65" s="45">
        <v>7.0107561011187203E-2</v>
      </c>
    </row>
    <row r="66" spans="1:4" x14ac:dyDescent="0.25">
      <c r="A66" s="48" t="s">
        <v>790</v>
      </c>
      <c r="B66" s="49" t="s">
        <v>101</v>
      </c>
      <c r="C66" s="39">
        <v>0.1079769298845715</v>
      </c>
      <c r="D66" s="45">
        <v>0.10773879126153489</v>
      </c>
    </row>
    <row r="67" spans="1:4" x14ac:dyDescent="0.25">
      <c r="A67" s="48" t="s">
        <v>791</v>
      </c>
      <c r="B67" s="49" t="s">
        <v>561</v>
      </c>
      <c r="C67" s="39">
        <v>7.3887075384418438E-2</v>
      </c>
      <c r="D67" s="45">
        <v>7.3685240050235218E-2</v>
      </c>
    </row>
    <row r="68" spans="1:4" x14ac:dyDescent="0.25">
      <c r="A68" s="48" t="s">
        <v>792</v>
      </c>
      <c r="B68" s="49" t="s">
        <v>473</v>
      </c>
      <c r="C68" s="39">
        <v>8.898068152203395E-2</v>
      </c>
      <c r="D68" s="45">
        <v>8.8787529951712491E-2</v>
      </c>
    </row>
    <row r="69" spans="1:4" x14ac:dyDescent="0.25">
      <c r="A69" s="48" t="s">
        <v>793</v>
      </c>
      <c r="B69" s="49" t="s">
        <v>481</v>
      </c>
      <c r="C69" s="39">
        <v>6.8632375693241918E-2</v>
      </c>
      <c r="D69" s="45">
        <v>6.858517296170269E-2</v>
      </c>
    </row>
    <row r="70" spans="1:4" x14ac:dyDescent="0.25">
      <c r="A70" s="48" t="s">
        <v>794</v>
      </c>
      <c r="B70" s="49" t="s">
        <v>483</v>
      </c>
      <c r="C70" s="39">
        <v>7.3724891828502295E-2</v>
      </c>
      <c r="D70" s="45">
        <v>7.3553425762150348E-2</v>
      </c>
    </row>
    <row r="71" spans="1:4" x14ac:dyDescent="0.25">
      <c r="A71" s="48" t="s">
        <v>795</v>
      </c>
      <c r="B71" s="49" t="s">
        <v>491</v>
      </c>
      <c r="C71" s="39">
        <v>0.23548006210447753</v>
      </c>
      <c r="D71" s="45">
        <v>0.23510128640901057</v>
      </c>
    </row>
    <row r="72" spans="1:4" x14ac:dyDescent="0.25">
      <c r="A72" s="48" t="s">
        <v>796</v>
      </c>
      <c r="B72" s="49" t="s">
        <v>501</v>
      </c>
      <c r="C72" s="39">
        <v>6.7076148861025836E-2</v>
      </c>
      <c r="D72" s="45">
        <v>6.6850823530922338E-2</v>
      </c>
    </row>
    <row r="73" spans="1:4" x14ac:dyDescent="0.25">
      <c r="A73" s="48" t="s">
        <v>797</v>
      </c>
      <c r="B73" s="49" t="s">
        <v>523</v>
      </c>
      <c r="C73" s="39">
        <v>0.12424598175770915</v>
      </c>
      <c r="D73" s="45">
        <v>0.12402799756416052</v>
      </c>
    </row>
    <row r="74" spans="1:4" x14ac:dyDescent="0.25">
      <c r="A74" s="48" t="s">
        <v>798</v>
      </c>
      <c r="B74" s="49" t="s">
        <v>75</v>
      </c>
      <c r="C74" s="39">
        <v>7.4427544045972668E-2</v>
      </c>
      <c r="D74" s="45">
        <v>7.4338698709033299E-2</v>
      </c>
    </row>
    <row r="75" spans="1:4" x14ac:dyDescent="0.25">
      <c r="A75" s="48" t="s">
        <v>799</v>
      </c>
      <c r="B75" s="49" t="s">
        <v>533</v>
      </c>
      <c r="C75" s="39">
        <v>5.525533425198341E-2</v>
      </c>
      <c r="D75" s="45">
        <v>5.5106818117689291E-2</v>
      </c>
    </row>
    <row r="76" spans="1:4" x14ac:dyDescent="0.25">
      <c r="A76" s="48" t="s">
        <v>800</v>
      </c>
      <c r="B76" s="49" t="s">
        <v>541</v>
      </c>
      <c r="C76" s="39">
        <v>7.1714806289342736E-2</v>
      </c>
      <c r="D76" s="45">
        <v>7.1881703654289669E-2</v>
      </c>
    </row>
    <row r="77" spans="1:4" x14ac:dyDescent="0.25">
      <c r="A77" s="48" t="s">
        <v>801</v>
      </c>
      <c r="B77" s="49" t="s">
        <v>241</v>
      </c>
      <c r="C77" s="39">
        <v>0.30580813757663927</v>
      </c>
      <c r="D77" s="45">
        <v>0.30574815494462321</v>
      </c>
    </row>
    <row r="78" spans="1:4" x14ac:dyDescent="0.25">
      <c r="A78" s="48" t="s">
        <v>802</v>
      </c>
      <c r="B78" s="49" t="s">
        <v>545</v>
      </c>
      <c r="C78" s="39">
        <v>0.17841450759537947</v>
      </c>
      <c r="D78" s="45">
        <v>0.17895126046148049</v>
      </c>
    </row>
    <row r="79" spans="1:4" x14ac:dyDescent="0.25">
      <c r="A79" s="48" t="s">
        <v>803</v>
      </c>
      <c r="B79" s="49" t="s">
        <v>47</v>
      </c>
      <c r="C79" s="39">
        <v>5.8801550668146588E-2</v>
      </c>
      <c r="D79" s="45">
        <v>5.8674817451627198E-2</v>
      </c>
    </row>
    <row r="80" spans="1:4" x14ac:dyDescent="0.25">
      <c r="A80" s="48" t="s">
        <v>804</v>
      </c>
      <c r="B80" s="49" t="s">
        <v>119</v>
      </c>
      <c r="C80" s="39">
        <v>0.2282975909687929</v>
      </c>
      <c r="D80" s="45">
        <v>0.22825620880307396</v>
      </c>
    </row>
    <row r="81" spans="1:4" x14ac:dyDescent="0.25">
      <c r="A81" s="48" t="s">
        <v>805</v>
      </c>
      <c r="B81" s="49" t="s">
        <v>123</v>
      </c>
      <c r="C81" s="39">
        <v>0.22869274131788386</v>
      </c>
      <c r="D81" s="45">
        <v>0.22865506807976838</v>
      </c>
    </row>
    <row r="82" spans="1:4" x14ac:dyDescent="0.25">
      <c r="A82" s="48" t="s">
        <v>806</v>
      </c>
      <c r="B82" s="49" t="s">
        <v>187</v>
      </c>
      <c r="C82" s="39">
        <v>6.2970580024208619E-2</v>
      </c>
      <c r="D82" s="45">
        <v>6.2808156647902874E-2</v>
      </c>
    </row>
    <row r="83" spans="1:4" x14ac:dyDescent="0.25">
      <c r="A83" s="48" t="s">
        <v>807</v>
      </c>
      <c r="B83" s="49" t="s">
        <v>189</v>
      </c>
      <c r="C83" s="39">
        <v>0.16689316062153867</v>
      </c>
      <c r="D83" s="45">
        <v>0.16643339561512599</v>
      </c>
    </row>
    <row r="84" spans="1:4" x14ac:dyDescent="0.25">
      <c r="A84" s="48" t="s">
        <v>808</v>
      </c>
      <c r="B84" s="49" t="s">
        <v>181</v>
      </c>
      <c r="C84" s="39">
        <v>0.10366893642616322</v>
      </c>
      <c r="D84" s="45">
        <v>0.10362270257183431</v>
      </c>
    </row>
    <row r="85" spans="1:4" x14ac:dyDescent="0.25">
      <c r="A85" s="48" t="s">
        <v>809</v>
      </c>
      <c r="B85" s="49" t="s">
        <v>577</v>
      </c>
      <c r="C85" s="39">
        <v>0.15849417651975783</v>
      </c>
      <c r="D85" s="45">
        <v>0.15798577425731528</v>
      </c>
    </row>
    <row r="86" spans="1:4" x14ac:dyDescent="0.25">
      <c r="A86" s="48" t="s">
        <v>810</v>
      </c>
      <c r="B86" s="49" t="s">
        <v>435</v>
      </c>
      <c r="C86" s="39">
        <v>0.1968320812777844</v>
      </c>
      <c r="D86" s="45">
        <v>0.19623820169582687</v>
      </c>
    </row>
    <row r="87" spans="1:4" x14ac:dyDescent="0.25">
      <c r="A87" s="48" t="s">
        <v>811</v>
      </c>
      <c r="B87" s="49" t="s">
        <v>43</v>
      </c>
      <c r="C87" s="39">
        <v>0.15579704631939095</v>
      </c>
      <c r="D87" s="45">
        <v>0.15549948613407344</v>
      </c>
    </row>
    <row r="88" spans="1:4" x14ac:dyDescent="0.25">
      <c r="A88" s="48" t="s">
        <v>812</v>
      </c>
      <c r="B88" s="49" t="s">
        <v>591</v>
      </c>
      <c r="C88" s="39">
        <v>8.4839401320590771E-2</v>
      </c>
      <c r="D88" s="45">
        <v>8.4650075760757976E-2</v>
      </c>
    </row>
    <row r="89" spans="1:4" x14ac:dyDescent="0.25">
      <c r="A89" s="48" t="s">
        <v>813</v>
      </c>
      <c r="B89" s="49" t="s">
        <v>597</v>
      </c>
      <c r="C89" s="39">
        <v>0.30531153473556116</v>
      </c>
      <c r="D89" s="45">
        <v>0.30513856511848281</v>
      </c>
    </row>
    <row r="90" spans="1:4" x14ac:dyDescent="0.25">
      <c r="A90" s="48" t="s">
        <v>814</v>
      </c>
      <c r="B90" s="49" t="s">
        <v>287</v>
      </c>
      <c r="C90" s="39">
        <v>7.9594597860980276E-2</v>
      </c>
      <c r="D90" s="45">
        <v>7.945741200901682E-2</v>
      </c>
    </row>
    <row r="91" spans="1:4" x14ac:dyDescent="0.25">
      <c r="A91" s="48" t="s">
        <v>815</v>
      </c>
      <c r="B91" s="49" t="s">
        <v>603</v>
      </c>
      <c r="C91" s="39">
        <v>6.1472482798152366E-2</v>
      </c>
      <c r="D91" s="45">
        <v>6.126966784797739E-2</v>
      </c>
    </row>
    <row r="92" spans="1:4" x14ac:dyDescent="0.25">
      <c r="A92" s="48" t="s">
        <v>816</v>
      </c>
      <c r="B92" s="49" t="s">
        <v>593</v>
      </c>
      <c r="C92" s="39">
        <v>0.2268690284637509</v>
      </c>
      <c r="D92" s="45">
        <v>0.22641822846200957</v>
      </c>
    </row>
    <row r="93" spans="1:4" x14ac:dyDescent="0.25">
      <c r="A93" s="48" t="s">
        <v>817</v>
      </c>
      <c r="B93" s="49" t="s">
        <v>617</v>
      </c>
      <c r="C93" s="39">
        <v>1.8664360852496269E-2</v>
      </c>
      <c r="D93" s="45">
        <v>1.8594732937305999E-2</v>
      </c>
    </row>
    <row r="94" spans="1:4" x14ac:dyDescent="0.25">
      <c r="A94" s="48" t="s">
        <v>818</v>
      </c>
      <c r="B94" s="49" t="s">
        <v>633</v>
      </c>
      <c r="C94" s="39">
        <v>6.6550210345523081E-2</v>
      </c>
      <c r="D94" s="45">
        <v>6.635399340970552E-2</v>
      </c>
    </row>
    <row r="95" spans="1:4" x14ac:dyDescent="0.25">
      <c r="A95" s="48" t="s">
        <v>819</v>
      </c>
      <c r="B95" s="49" t="s">
        <v>625</v>
      </c>
      <c r="C95" s="39">
        <v>0.1169186678974746</v>
      </c>
      <c r="D95" s="45">
        <v>0.11657664319558689</v>
      </c>
    </row>
    <row r="96" spans="1:4" x14ac:dyDescent="0.25">
      <c r="A96" s="48" t="s">
        <v>820</v>
      </c>
      <c r="B96" s="49" t="s">
        <v>159</v>
      </c>
      <c r="C96" s="39">
        <v>0.13944422776209697</v>
      </c>
      <c r="D96" s="45">
        <v>0.13890410569179459</v>
      </c>
    </row>
    <row r="97" spans="1:4" x14ac:dyDescent="0.25">
      <c r="A97" s="48" t="s">
        <v>821</v>
      </c>
      <c r="B97" s="49" t="s">
        <v>623</v>
      </c>
      <c r="C97" s="39">
        <v>5.8299772658311752E-2</v>
      </c>
      <c r="D97" s="45">
        <v>5.8321815176269345E-2</v>
      </c>
    </row>
    <row r="98" spans="1:4" x14ac:dyDescent="0.25">
      <c r="A98" s="48" t="s">
        <v>822</v>
      </c>
      <c r="B98" s="49" t="s">
        <v>323</v>
      </c>
      <c r="C98" s="39">
        <v>5.7554288012746237E-2</v>
      </c>
      <c r="D98" s="45">
        <v>5.7551857796696831E-2</v>
      </c>
    </row>
    <row r="99" spans="1:4" x14ac:dyDescent="0.25">
      <c r="A99" s="48" t="s">
        <v>823</v>
      </c>
      <c r="B99" s="49" t="s">
        <v>641</v>
      </c>
      <c r="C99" s="39">
        <v>0.13878202503056652</v>
      </c>
      <c r="D99" s="45">
        <v>0.13834261612171395</v>
      </c>
    </row>
    <row r="100" spans="1:4" x14ac:dyDescent="0.25">
      <c r="A100" s="48" t="s">
        <v>824</v>
      </c>
      <c r="B100" s="49" t="s">
        <v>651</v>
      </c>
      <c r="C100" s="39">
        <v>6.1093750322088247E-2</v>
      </c>
      <c r="D100" s="45">
        <v>6.110116900995622E-2</v>
      </c>
    </row>
    <row r="101" spans="1:4" x14ac:dyDescent="0.25">
      <c r="A101" s="48" t="s">
        <v>825</v>
      </c>
      <c r="B101" s="49" t="s">
        <v>647</v>
      </c>
      <c r="C101" s="39">
        <v>5.8530155750746972E-2</v>
      </c>
      <c r="D101" s="45">
        <v>5.850711001897943E-2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6"/>
      <c r="B1" s="126"/>
      <c r="C1" s="126"/>
      <c r="D1" s="126"/>
      <c r="E1" s="12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7" t="str">
        <f>"BAX TIER STRUCTURE ON "&amp;'OPTIONS - MARGIN INTERVALS'!A1</f>
        <v>BAX TIER STRUCTURE ON FEBRUARY 2, 2023</v>
      </c>
      <c r="B2" s="128"/>
      <c r="C2" s="128"/>
      <c r="D2" s="128"/>
      <c r="E2" s="12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9" t="s">
        <v>36</v>
      </c>
      <c r="C3" s="131" t="s">
        <v>4</v>
      </c>
      <c r="D3" s="131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0"/>
      <c r="C4" s="132"/>
      <c r="D4" s="13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4">
        <v>1</v>
      </c>
      <c r="C5" s="6" t="s">
        <v>826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5"/>
      <c r="C6" s="7" t="s">
        <v>827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7">
        <v>2</v>
      </c>
      <c r="C7" s="8" t="s">
        <v>828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5"/>
      <c r="C8" s="7" t="s">
        <v>829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7">
        <v>3</v>
      </c>
      <c r="C9" s="8" t="s">
        <v>830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8"/>
      <c r="C10" s="6" t="s">
        <v>831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8"/>
      <c r="C11" s="6" t="s">
        <v>832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5"/>
      <c r="C12" s="7" t="s">
        <v>833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7">
        <v>4</v>
      </c>
      <c r="C13" s="9" t="s">
        <v>834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8"/>
      <c r="C14" s="6" t="s">
        <v>835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8"/>
      <c r="C15" s="6" t="s">
        <v>836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5"/>
      <c r="C16" s="7" t="s">
        <v>837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7" t="str">
        <f>"INTRA-COMMODITY SPREAD CHARGES - QUARTELY BUTTERFLY ON "&amp;'OPTIONS - MARGIN INTERVALS'!A1</f>
        <v>INTRA-COMMODITY SPREAD CHARGES - QUARTELY BUTTERFLY ON FEBRUARY 2, 2023</v>
      </c>
      <c r="B18" s="128"/>
      <c r="C18" s="128"/>
      <c r="D18" s="128"/>
      <c r="E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9" t="s">
        <v>2</v>
      </c>
      <c r="C19" s="131" t="s">
        <v>3</v>
      </c>
      <c r="D19" s="131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0"/>
      <c r="C20" s="141"/>
      <c r="D20" s="141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838</v>
      </c>
      <c r="C21" s="12">
        <v>31</v>
      </c>
      <c r="D21" s="12">
        <v>29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839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840</v>
      </c>
      <c r="C23" s="13">
        <v>31</v>
      </c>
      <c r="D23" s="13">
        <v>22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841</v>
      </c>
      <c r="C24" s="13">
        <v>98</v>
      </c>
      <c r="D24" s="13">
        <v>96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842</v>
      </c>
      <c r="C25" s="13">
        <v>394</v>
      </c>
      <c r="D25" s="13">
        <v>393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843</v>
      </c>
      <c r="C26" s="13">
        <v>432</v>
      </c>
      <c r="D26" s="13">
        <v>432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844</v>
      </c>
      <c r="C27" s="13">
        <v>399</v>
      </c>
      <c r="D27" s="13">
        <v>395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845</v>
      </c>
      <c r="C28" s="13">
        <v>397</v>
      </c>
      <c r="D28" s="13">
        <v>393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846</v>
      </c>
      <c r="C29" s="13">
        <v>423</v>
      </c>
      <c r="D29" s="13">
        <v>421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847</v>
      </c>
      <c r="C30" s="14">
        <v>411</v>
      </c>
      <c r="D30" s="14">
        <v>409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7" t="str">
        <f>"INTRA-COMMODITY SPREAD CHARGES - SIX-MONTHLY BUTTERFLY ON "&amp;'OPTIONS - MARGIN INTERVALS'!A1</f>
        <v>INTRA-COMMODITY SPREAD CHARGES - SIX-MONTHLY BUTTERFLY ON FEBRUARY 2, 2023</v>
      </c>
      <c r="B32" s="128"/>
      <c r="C32" s="128"/>
      <c r="D32" s="128"/>
      <c r="E32" s="128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3" t="s">
        <v>2</v>
      </c>
      <c r="C33" s="135" t="s">
        <v>3</v>
      </c>
      <c r="D33" s="135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4"/>
      <c r="C34" s="136"/>
      <c r="D34" s="136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848</v>
      </c>
      <c r="C35" s="19">
        <v>456</v>
      </c>
      <c r="D35" s="19">
        <v>462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849</v>
      </c>
      <c r="C36" s="19">
        <v>383</v>
      </c>
      <c r="D36" s="19">
        <v>382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850</v>
      </c>
      <c r="C37" s="19">
        <v>249</v>
      </c>
      <c r="D37" s="19">
        <v>257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851</v>
      </c>
      <c r="C38" s="19">
        <v>256</v>
      </c>
      <c r="D38" s="19">
        <v>258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852</v>
      </c>
      <c r="C39" s="19">
        <v>372</v>
      </c>
      <c r="D39" s="19">
        <v>367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853</v>
      </c>
      <c r="C40" s="19">
        <v>323</v>
      </c>
      <c r="D40" s="19">
        <v>318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854</v>
      </c>
      <c r="C41" s="19">
        <v>332</v>
      </c>
      <c r="D41" s="19">
        <v>328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855</v>
      </c>
      <c r="C42" s="20">
        <v>363</v>
      </c>
      <c r="D42" s="20">
        <v>359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7" t="str">
        <f>"INTRA-COMMODITY SPREAD CHARGES - NINE-MONTHLY BUTTERFLY ON "&amp;'OPTIONS - MARGIN INTERVALS'!A1</f>
        <v>INTRA-COMMODITY SPREAD CHARGES - NINE-MONTHLY BUTTERFLY ON FEBRUARY 2, 2023</v>
      </c>
      <c r="B44" s="128"/>
      <c r="C44" s="128"/>
      <c r="D44" s="128"/>
      <c r="E44" s="128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3" t="s">
        <v>2</v>
      </c>
      <c r="C45" s="135" t="s">
        <v>3</v>
      </c>
      <c r="D45" s="135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4"/>
      <c r="C46" s="136"/>
      <c r="D46" s="136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856</v>
      </c>
      <c r="C47" s="19">
        <v>715</v>
      </c>
      <c r="D47" s="19">
        <v>713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857</v>
      </c>
      <c r="C48" s="19">
        <v>220</v>
      </c>
      <c r="D48" s="19">
        <v>227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858</v>
      </c>
      <c r="C49" s="19">
        <v>434</v>
      </c>
      <c r="D49" s="19">
        <v>442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859</v>
      </c>
      <c r="C50" s="19">
        <v>349</v>
      </c>
      <c r="D50" s="19">
        <v>350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860</v>
      </c>
      <c r="C51" s="19">
        <v>365</v>
      </c>
      <c r="D51" s="19">
        <v>360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861</v>
      </c>
      <c r="C52" s="20">
        <v>385</v>
      </c>
      <c r="D52" s="20">
        <v>383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7" t="str">
        <f>"INTRA-COMMODITY SPREAD CHARGES - YEARLY BUTTERFLY ON "&amp;'OPTIONS - MARGIN INTERVALS'!A1</f>
        <v>INTRA-COMMODITY SPREAD CHARGES - YEARLY BUTTERFLY ON FEBRUARY 2, 2023</v>
      </c>
      <c r="B54" s="128"/>
      <c r="C54" s="128"/>
      <c r="D54" s="128"/>
      <c r="E54" s="128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3" t="s">
        <v>2</v>
      </c>
      <c r="C55" s="135" t="s">
        <v>3</v>
      </c>
      <c r="D55" s="135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4"/>
      <c r="C56" s="136"/>
      <c r="D56" s="136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862</v>
      </c>
      <c r="C57" s="19">
        <v>474</v>
      </c>
      <c r="D57" s="19">
        <v>477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863</v>
      </c>
      <c r="C58" s="19">
        <v>387</v>
      </c>
      <c r="D58" s="19">
        <v>391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864</v>
      </c>
      <c r="C59" s="19">
        <v>551</v>
      </c>
      <c r="D59" s="19">
        <v>556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865</v>
      </c>
      <c r="C60" s="20">
        <v>422</v>
      </c>
      <c r="D60" s="20">
        <v>416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7" t="str">
        <f>"INTRA-COMMODITY SPREAD CHARGES - INTER-MONTH STRATEGY ON "&amp;'OPTIONS - MARGIN INTERVALS'!A1</f>
        <v>INTRA-COMMODITY SPREAD CHARGES - INTER-MONTH STRATEGY ON FEBRUARY 2, 2023</v>
      </c>
      <c r="B62" s="128"/>
      <c r="C62" s="128"/>
      <c r="D62" s="128"/>
      <c r="E62" s="128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3" t="s">
        <v>0</v>
      </c>
      <c r="B63" s="142">
        <v>1</v>
      </c>
      <c r="C63" s="142">
        <v>2</v>
      </c>
      <c r="D63" s="142">
        <v>3</v>
      </c>
      <c r="E63" s="135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4"/>
      <c r="B64" s="143"/>
      <c r="C64" s="143">
        <v>2</v>
      </c>
      <c r="D64" s="143">
        <v>3</v>
      </c>
      <c r="E64" s="144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385</v>
      </c>
      <c r="C65" s="24">
        <v>504</v>
      </c>
      <c r="D65" s="25">
        <v>542</v>
      </c>
      <c r="E65" s="26">
        <v>560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270</v>
      </c>
      <c r="D66" s="29">
        <v>450</v>
      </c>
      <c r="E66" s="30">
        <v>509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329</v>
      </c>
      <c r="E67" s="30">
        <v>451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307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6"/>
      <c r="B1" s="126"/>
      <c r="C1" s="126"/>
      <c r="D1" s="126"/>
      <c r="E1" s="12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7" t="str">
        <f>"COA TIER STRUCTURE ON "&amp;'OPTIONS - MARGIN INTERVALS'!A1</f>
        <v>COA TIER STRUCTURE ON FEBRUARY 2, 2023</v>
      </c>
      <c r="B2" s="128"/>
      <c r="C2" s="128"/>
      <c r="D2" s="128"/>
      <c r="E2" s="12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9" t="s">
        <v>36</v>
      </c>
      <c r="C3" s="131" t="s">
        <v>4</v>
      </c>
      <c r="D3" s="131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0"/>
      <c r="C4" s="132"/>
      <c r="D4" s="13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4">
        <v>1</v>
      </c>
      <c r="C5" s="6" t="s">
        <v>866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8"/>
      <c r="C6" s="96" t="s">
        <v>867</v>
      </c>
      <c r="D6" s="95">
        <v>202304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8"/>
      <c r="C7" s="6" t="s">
        <v>868</v>
      </c>
      <c r="D7" s="9">
        <v>202305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5"/>
      <c r="C8" s="7" t="s">
        <v>869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7" t="str">
        <f>"INTRA-COMMODITY SPREAD CHARGES - MONTHLY BUTTERFLY ON "&amp;'OPTIONS - MARGIN INTERVALS'!A1</f>
        <v>INTRA-COMMODITY SPREAD CHARGES - MONTHLY BUTTERFLY ON FEBRUARY 2, 2023</v>
      </c>
      <c r="B10" s="128"/>
      <c r="C10" s="128"/>
      <c r="D10" s="128"/>
      <c r="E10" s="128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9" t="s">
        <v>2</v>
      </c>
      <c r="C11" s="131" t="s">
        <v>3</v>
      </c>
      <c r="D11" s="131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0"/>
      <c r="C12" s="141"/>
      <c r="D12" s="141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6" t="s">
        <v>870</v>
      </c>
      <c r="C13" s="13">
        <v>3563</v>
      </c>
      <c r="D13" s="13">
        <v>3545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7" t="s">
        <v>871</v>
      </c>
      <c r="C14" s="14">
        <v>3070</v>
      </c>
      <c r="D14" s="14">
        <v>3054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7" t="str">
        <f>"INTRA-COMMODITY SPREAD CHARGES - INTER-MONTH STRATEGY ON "&amp;'OPTIONS - MARGIN INTERVALS'!A1</f>
        <v>INTRA-COMMODITY SPREAD CHARGES - INTER-MONTH STRATEGY ON FEBRUARY 2, 2023</v>
      </c>
      <c r="B16" s="128"/>
      <c r="C16" s="128"/>
      <c r="D16" s="128"/>
      <c r="E16" s="128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3" t="s">
        <v>0</v>
      </c>
      <c r="C17" s="131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4"/>
      <c r="C18" s="14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7">
        <v>2023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6"/>
      <c r="B1" s="126"/>
      <c r="C1" s="126"/>
      <c r="D1" s="126"/>
      <c r="E1" s="12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7" t="str">
        <f>"CRA TIER STRUCTURE ON "&amp;'OPTIONS - MARGIN INTERVALS'!A1</f>
        <v>CRA TIER STRUCTURE ON FEBRUARY 2, 2023</v>
      </c>
      <c r="B2" s="128"/>
      <c r="C2" s="128"/>
      <c r="D2" s="128"/>
      <c r="E2" s="12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9" t="s">
        <v>36</v>
      </c>
      <c r="C3" s="131" t="s">
        <v>4</v>
      </c>
      <c r="D3" s="131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0"/>
      <c r="C4" s="132"/>
      <c r="D4" s="13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4">
        <v>1</v>
      </c>
      <c r="C5" s="6" t="s">
        <v>872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5"/>
      <c r="C6" s="7" t="s">
        <v>873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7">
        <v>2</v>
      </c>
      <c r="C7" s="8" t="s">
        <v>874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5"/>
      <c r="C8" s="7" t="s">
        <v>875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7">
        <v>3</v>
      </c>
      <c r="C9" s="8" t="s">
        <v>876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8"/>
      <c r="C10" s="6" t="s">
        <v>877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8"/>
      <c r="C11" s="6" t="s">
        <v>878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5"/>
      <c r="C12" s="7" t="s">
        <v>879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7">
        <v>4</v>
      </c>
      <c r="C13" s="9" t="s">
        <v>880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8"/>
      <c r="C14" s="6" t="s">
        <v>881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8"/>
      <c r="C15" s="6" t="s">
        <v>882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5"/>
      <c r="C16" s="7" t="s">
        <v>883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7" t="str">
        <f>"INTRA-COMMODITY SPREAD CHARGES - QUARTELY BUTTERFLY ON "&amp;'OPTIONS - MARGIN INTERVALS'!A1</f>
        <v>INTRA-COMMODITY SPREAD CHARGES - QUARTELY BUTTERFLY ON FEBRUARY 2, 2023</v>
      </c>
      <c r="B18" s="128"/>
      <c r="C18" s="128"/>
      <c r="D18" s="128"/>
      <c r="E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9" t="s">
        <v>2</v>
      </c>
      <c r="C19" s="131" t="s">
        <v>3</v>
      </c>
      <c r="D19" s="131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0"/>
      <c r="C20" s="141"/>
      <c r="D20" s="141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884</v>
      </c>
      <c r="C21" s="12">
        <v>40</v>
      </c>
      <c r="D21" s="12">
        <v>40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885</v>
      </c>
      <c r="C22" s="13">
        <v>19</v>
      </c>
      <c r="D22" s="13">
        <v>19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886</v>
      </c>
      <c r="C23" s="13">
        <v>0</v>
      </c>
      <c r="D23" s="13">
        <v>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887</v>
      </c>
      <c r="C24" s="13">
        <v>0</v>
      </c>
      <c r="D24" s="13">
        <v>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888</v>
      </c>
      <c r="C25" s="13">
        <v>306</v>
      </c>
      <c r="D25" s="13">
        <v>305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889</v>
      </c>
      <c r="C26" s="13">
        <v>409</v>
      </c>
      <c r="D26" s="13">
        <v>408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890</v>
      </c>
      <c r="C27" s="13">
        <v>428</v>
      </c>
      <c r="D27" s="13">
        <v>426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891</v>
      </c>
      <c r="C28" s="13">
        <v>427</v>
      </c>
      <c r="D28" s="13">
        <v>426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892</v>
      </c>
      <c r="C29" s="13">
        <v>422</v>
      </c>
      <c r="D29" s="13">
        <v>420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893</v>
      </c>
      <c r="C30" s="14">
        <v>418</v>
      </c>
      <c r="D30" s="14">
        <v>416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7" t="str">
        <f>"INTRA-COMMODITY SPREAD CHARGES - SIX-MONTHLY BUTTERFLY ON "&amp;'OPTIONS - MARGIN INTERVALS'!A1</f>
        <v>INTRA-COMMODITY SPREAD CHARGES - SIX-MONTHLY BUTTERFLY ON FEBRUARY 2, 2023</v>
      </c>
      <c r="B32" s="128"/>
      <c r="C32" s="128"/>
      <c r="D32" s="128"/>
      <c r="E32" s="128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3" t="s">
        <v>2</v>
      </c>
      <c r="C33" s="135" t="s">
        <v>3</v>
      </c>
      <c r="D33" s="135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4"/>
      <c r="C34" s="136"/>
      <c r="D34" s="136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894</v>
      </c>
      <c r="C35" s="19">
        <v>654</v>
      </c>
      <c r="D35" s="19">
        <v>653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895</v>
      </c>
      <c r="C36" s="19">
        <v>544</v>
      </c>
      <c r="D36" s="19">
        <v>547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896</v>
      </c>
      <c r="C37" s="19">
        <v>205</v>
      </c>
      <c r="D37" s="19">
        <v>202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897</v>
      </c>
      <c r="C38" s="19">
        <v>72</v>
      </c>
      <c r="D38" s="19">
        <v>76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898</v>
      </c>
      <c r="C39" s="19">
        <v>395</v>
      </c>
      <c r="D39" s="19">
        <v>395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899</v>
      </c>
      <c r="C40" s="19">
        <v>331</v>
      </c>
      <c r="D40" s="19">
        <v>328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900</v>
      </c>
      <c r="C41" s="19">
        <v>327</v>
      </c>
      <c r="D41" s="19">
        <v>324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901</v>
      </c>
      <c r="C42" s="20">
        <v>345</v>
      </c>
      <c r="D42" s="20">
        <v>339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7" t="str">
        <f>"INTRA-COMMODITY SPREAD CHARGES - NINE-MONTHLY BUTTERFLY ON "&amp;'OPTIONS - MARGIN INTERVALS'!A1</f>
        <v>INTRA-COMMODITY SPREAD CHARGES - NINE-MONTHLY BUTTERFLY ON FEBRUARY 2, 2023</v>
      </c>
      <c r="B44" s="128"/>
      <c r="C44" s="128"/>
      <c r="D44" s="128"/>
      <c r="E44" s="128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3" t="s">
        <v>2</v>
      </c>
      <c r="C45" s="135" t="s">
        <v>3</v>
      </c>
      <c r="D45" s="135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4"/>
      <c r="C46" s="136"/>
      <c r="D46" s="136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902</v>
      </c>
      <c r="C47" s="19">
        <v>814</v>
      </c>
      <c r="D47" s="19">
        <v>814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903</v>
      </c>
      <c r="C48" s="19">
        <v>117</v>
      </c>
      <c r="D48" s="19">
        <v>114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904</v>
      </c>
      <c r="C49" s="19">
        <v>404</v>
      </c>
      <c r="D49" s="19">
        <v>405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905</v>
      </c>
      <c r="C50" s="19">
        <v>300</v>
      </c>
      <c r="D50" s="19">
        <v>304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906</v>
      </c>
      <c r="C51" s="19">
        <v>537</v>
      </c>
      <c r="D51" s="19">
        <v>541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907</v>
      </c>
      <c r="C52" s="20">
        <v>385</v>
      </c>
      <c r="D52" s="20">
        <v>387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7" t="str">
        <f>"INTRA-COMMODITY SPREAD CHARGES - YEARLY BUTTERFLY ON "&amp;'OPTIONS - MARGIN INTERVALS'!A1</f>
        <v>INTRA-COMMODITY SPREAD CHARGES - YEARLY BUTTERFLY ON FEBRUARY 2, 2023</v>
      </c>
      <c r="B54" s="128"/>
      <c r="C54" s="128"/>
      <c r="D54" s="128"/>
      <c r="E54" s="128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3" t="s">
        <v>2</v>
      </c>
      <c r="C55" s="135" t="s">
        <v>3</v>
      </c>
      <c r="D55" s="135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4"/>
      <c r="C56" s="136"/>
      <c r="D56" s="136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908</v>
      </c>
      <c r="C57" s="19">
        <v>335</v>
      </c>
      <c r="D57" s="19">
        <v>330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909</v>
      </c>
      <c r="C58" s="19">
        <v>316</v>
      </c>
      <c r="D58" s="19">
        <v>317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910</v>
      </c>
      <c r="C59" s="19">
        <v>601</v>
      </c>
      <c r="D59" s="19">
        <v>604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911</v>
      </c>
      <c r="C60" s="20">
        <v>421</v>
      </c>
      <c r="D60" s="20">
        <v>429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7" t="str">
        <f>"INTRA-COMMODITY SPREAD CHARGES - INTER-MONTH STRATEGY ON "&amp;'OPTIONS - MARGIN INTERVALS'!A1</f>
        <v>INTRA-COMMODITY SPREAD CHARGES - INTER-MONTH STRATEGY ON FEBRUARY 2, 2023</v>
      </c>
      <c r="B62" s="128"/>
      <c r="C62" s="128"/>
      <c r="D62" s="128"/>
      <c r="E62" s="128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3" t="s">
        <v>0</v>
      </c>
      <c r="B63" s="142">
        <v>1</v>
      </c>
      <c r="C63" s="142">
        <v>2</v>
      </c>
      <c r="D63" s="142">
        <v>3</v>
      </c>
      <c r="E63" s="135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4"/>
      <c r="B64" s="143"/>
      <c r="C64" s="143">
        <v>2</v>
      </c>
      <c r="D64" s="143">
        <v>3</v>
      </c>
      <c r="E64" s="144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378</v>
      </c>
      <c r="C65" s="24">
        <v>467</v>
      </c>
      <c r="D65" s="25">
        <v>471</v>
      </c>
      <c r="E65" s="26">
        <v>471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376</v>
      </c>
      <c r="D66" s="29">
        <v>525</v>
      </c>
      <c r="E66" s="30">
        <v>536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442</v>
      </c>
      <c r="E67" s="30">
        <v>534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254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6"/>
      <c r="B1" s="126"/>
      <c r="C1" s="126"/>
      <c r="D1" s="126"/>
      <c r="E1" s="12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7" t="str">
        <f>"SDV TIER STRUCTURE ON "&amp;'OPTIONS - MARGIN INTERVALS'!A1</f>
        <v>SDV TIER STRUCTURE ON FEBRUARY 2, 2023</v>
      </c>
      <c r="B2" s="128"/>
      <c r="C2" s="128"/>
      <c r="D2" s="128"/>
      <c r="E2" s="12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9" t="s">
        <v>36</v>
      </c>
      <c r="C3" s="131" t="s">
        <v>4</v>
      </c>
      <c r="D3" s="131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0"/>
      <c r="C4" s="132"/>
      <c r="D4" s="13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912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913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>
        <v>3</v>
      </c>
      <c r="C7" s="8" t="s">
        <v>914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8"/>
      <c r="C8" s="6" t="s">
        <v>915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5"/>
      <c r="C9" s="7" t="s">
        <v>916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7" t="str">
        <f>"INTRA-COMMODITY SPREAD CHARGES - INTER-MONTH STRATEGY ON "&amp;'OPTIONS - MARGIN INTERVALS'!A1</f>
        <v>INTRA-COMMODITY SPREAD CHARGES - INTER-MONTH STRATEGY ON FEBRUARY 2, 2023</v>
      </c>
      <c r="B11" s="128"/>
      <c r="C11" s="128"/>
      <c r="D11" s="128"/>
      <c r="E11" s="128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3" t="s">
        <v>0</v>
      </c>
      <c r="B12" s="142">
        <v>1</v>
      </c>
      <c r="C12" s="142">
        <v>2</v>
      </c>
      <c r="D12" s="135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4"/>
      <c r="B13" s="143"/>
      <c r="C13" s="143">
        <v>2</v>
      </c>
      <c r="D13" s="144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164</v>
      </c>
      <c r="D14" s="26">
        <v>131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143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175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6"/>
      <c r="B1" s="126"/>
      <c r="C1" s="126"/>
      <c r="D1" s="126"/>
      <c r="E1" s="12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7" t="str">
        <f>"SXF TIER STRUCTURE ON "&amp;'OPTIONS - MARGIN INTERVALS'!A1</f>
        <v>SXF TIER STRUCTURE ON FEBRUARY 2, 2023</v>
      </c>
      <c r="B2" s="128"/>
      <c r="C2" s="128"/>
      <c r="D2" s="128"/>
      <c r="E2" s="12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9" t="s">
        <v>36</v>
      </c>
      <c r="C3" s="131" t="s">
        <v>4</v>
      </c>
      <c r="D3" s="131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0"/>
      <c r="C4" s="132"/>
      <c r="D4" s="13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7">
        <v>1</v>
      </c>
      <c r="C5" s="8" t="s">
        <v>917</v>
      </c>
      <c r="D5" s="8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8"/>
      <c r="C6" s="6" t="s">
        <v>918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8"/>
      <c r="C7" s="6" t="s">
        <v>919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5"/>
      <c r="C8" s="7" t="s">
        <v>920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7">
        <v>2</v>
      </c>
      <c r="C9" s="8" t="s">
        <v>921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5"/>
      <c r="C10" s="7" t="s">
        <v>922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7">
        <v>3</v>
      </c>
      <c r="C11" s="8" t="s">
        <v>923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5"/>
      <c r="C12" s="7" t="s">
        <v>924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7" t="str">
        <f>"INTRA-COMMODITY SPREAD CHARGES - INTER-MONTH STRATEGY ON "&amp;'OPTIONS - MARGIN INTERVALS'!A1</f>
        <v>INTRA-COMMODITY SPREAD CHARGES - INTER-MONTH STRATEGY ON FEBRUARY 2, 2023</v>
      </c>
      <c r="B14" s="128"/>
      <c r="C14" s="128"/>
      <c r="D14" s="128"/>
      <c r="E14" s="128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3" t="s">
        <v>0</v>
      </c>
      <c r="B15" s="146">
        <v>1</v>
      </c>
      <c r="C15" s="146">
        <v>2</v>
      </c>
      <c r="D15" s="131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4"/>
      <c r="B16" s="147"/>
      <c r="C16" s="147">
        <v>2</v>
      </c>
      <c r="D16" s="145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1946</v>
      </c>
      <c r="D17" s="26">
        <v>3780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875</v>
      </c>
      <c r="D18" s="30">
        <v>3967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3338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1" priority="2" stopIfTrue="1" operator="equal">
      <formula>0</formula>
    </cfRule>
  </conditionalFormatting>
  <conditionalFormatting sqref="B18:B19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9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48"/>
      <c r="B1" s="149"/>
      <c r="C1" s="149"/>
      <c r="D1" s="150"/>
    </row>
    <row r="2" spans="1:4" ht="50.1" customHeight="1" thickBot="1" x14ac:dyDescent="0.3">
      <c r="A2" s="151" t="str">
        <f>"INTRA-COMMODITY (Inter-Month) SPREAD CHARGES EFFECTIVE ON "&amp;'OPTIONS - MARGIN INTERVALS'!A1</f>
        <v>INTRA-COMMODITY (Inter-Month) SPREAD CHARGES EFFECTIVE ON FEBRUARY 2, 2023</v>
      </c>
      <c r="B2" s="152"/>
      <c r="C2" s="152"/>
      <c r="D2" s="153"/>
    </row>
    <row r="3" spans="1:4" ht="12.75" customHeight="1" x14ac:dyDescent="0.25">
      <c r="A3" s="154" t="s">
        <v>17</v>
      </c>
      <c r="B3" s="156" t="s">
        <v>12</v>
      </c>
      <c r="C3" s="156" t="s">
        <v>18</v>
      </c>
      <c r="D3" s="156" t="s">
        <v>19</v>
      </c>
    </row>
    <row r="4" spans="1:4" ht="30" customHeight="1" thickBot="1" x14ac:dyDescent="0.3">
      <c r="A4" s="155"/>
      <c r="B4" s="157"/>
      <c r="C4" s="157"/>
      <c r="D4" s="157"/>
    </row>
    <row r="5" spans="1:4" x14ac:dyDescent="0.25">
      <c r="A5" s="65" t="s">
        <v>676</v>
      </c>
      <c r="B5" s="66" t="s">
        <v>677</v>
      </c>
      <c r="C5" s="67">
        <v>450</v>
      </c>
      <c r="D5" s="68">
        <v>450</v>
      </c>
    </row>
    <row r="6" spans="1:4" x14ac:dyDescent="0.25">
      <c r="A6" s="65" t="s">
        <v>678</v>
      </c>
      <c r="B6" s="66" t="s">
        <v>679</v>
      </c>
      <c r="C6" s="67">
        <v>450</v>
      </c>
      <c r="D6" s="68">
        <v>450</v>
      </c>
    </row>
    <row r="7" spans="1:4" x14ac:dyDescent="0.25">
      <c r="A7" s="65" t="s">
        <v>680</v>
      </c>
      <c r="B7" s="66" t="s">
        <v>681</v>
      </c>
      <c r="C7" s="67">
        <v>225</v>
      </c>
      <c r="D7" s="68">
        <v>225</v>
      </c>
    </row>
    <row r="8" spans="1:4" x14ac:dyDescent="0.25">
      <c r="A8" s="65" t="s">
        <v>689</v>
      </c>
      <c r="B8" s="66" t="s">
        <v>690</v>
      </c>
      <c r="C8" s="67">
        <v>450</v>
      </c>
      <c r="D8" s="68">
        <v>450</v>
      </c>
    </row>
    <row r="9" spans="1:4" x14ac:dyDescent="0.25">
      <c r="A9" s="65" t="s">
        <v>691</v>
      </c>
      <c r="B9" s="66" t="s">
        <v>692</v>
      </c>
      <c r="C9" s="67">
        <v>200</v>
      </c>
      <c r="D9" s="68">
        <v>200</v>
      </c>
    </row>
    <row r="10" spans="1:4" x14ac:dyDescent="0.25">
      <c r="A10" s="63" t="s">
        <v>693</v>
      </c>
      <c r="B10" s="49" t="s">
        <v>694</v>
      </c>
      <c r="C10" s="67">
        <v>200</v>
      </c>
      <c r="D10" s="68">
        <v>200</v>
      </c>
    </row>
    <row r="11" spans="1:4" x14ac:dyDescent="0.25">
      <c r="A11" s="65" t="s">
        <v>699</v>
      </c>
      <c r="B11" s="66" t="s">
        <v>700</v>
      </c>
      <c r="C11" s="90">
        <v>125</v>
      </c>
      <c r="D11" s="91">
        <v>125</v>
      </c>
    </row>
    <row r="12" spans="1:4" x14ac:dyDescent="0.25">
      <c r="A12" s="65" t="s">
        <v>701</v>
      </c>
      <c r="B12" s="66" t="s">
        <v>702</v>
      </c>
      <c r="C12" s="67">
        <v>100</v>
      </c>
      <c r="D12" s="68">
        <v>100</v>
      </c>
    </row>
    <row r="13" spans="1:4" x14ac:dyDescent="0.25">
      <c r="A13" s="65" t="s">
        <v>703</v>
      </c>
      <c r="B13" s="66" t="s">
        <v>704</v>
      </c>
      <c r="C13" s="67">
        <v>100</v>
      </c>
      <c r="D13" s="68">
        <v>100</v>
      </c>
    </row>
    <row r="14" spans="1:4" x14ac:dyDescent="0.25">
      <c r="A14" s="65" t="s">
        <v>705</v>
      </c>
      <c r="B14" s="66" t="s">
        <v>706</v>
      </c>
      <c r="C14" s="67">
        <v>100</v>
      </c>
      <c r="D14" s="68">
        <v>100</v>
      </c>
    </row>
    <row r="15" spans="1:4" x14ac:dyDescent="0.25">
      <c r="A15" s="65" t="s">
        <v>709</v>
      </c>
      <c r="B15" s="69" t="s">
        <v>710</v>
      </c>
      <c r="C15" s="67">
        <v>100</v>
      </c>
      <c r="D15" s="68">
        <v>100</v>
      </c>
    </row>
    <row r="16" spans="1:4" x14ac:dyDescent="0.25">
      <c r="A16" s="65" t="s">
        <v>711</v>
      </c>
      <c r="B16" s="69" t="s">
        <v>712</v>
      </c>
      <c r="C16" s="67">
        <v>100</v>
      </c>
      <c r="D16" s="68">
        <v>100</v>
      </c>
    </row>
    <row r="17" spans="1:4" x14ac:dyDescent="0.25">
      <c r="A17" s="65" t="s">
        <v>713</v>
      </c>
      <c r="B17" s="69" t="s">
        <v>714</v>
      </c>
      <c r="C17" s="67">
        <v>100</v>
      </c>
      <c r="D17" s="68">
        <v>100</v>
      </c>
    </row>
    <row r="18" spans="1:4" x14ac:dyDescent="0.25">
      <c r="A18" s="65" t="s">
        <v>715</v>
      </c>
      <c r="B18" s="69" t="s">
        <v>716</v>
      </c>
      <c r="C18" s="67">
        <v>125</v>
      </c>
      <c r="D18" s="68">
        <v>125</v>
      </c>
    </row>
    <row r="19" spans="1:4" x14ac:dyDescent="0.25">
      <c r="A19" s="65" t="s">
        <v>717</v>
      </c>
      <c r="B19" s="66" t="s">
        <v>718</v>
      </c>
      <c r="C19" s="67">
        <v>100</v>
      </c>
      <c r="D19" s="68">
        <v>100</v>
      </c>
    </row>
    <row r="20" spans="1:4" x14ac:dyDescent="0.25">
      <c r="A20" s="65" t="s">
        <v>719</v>
      </c>
      <c r="B20" s="69" t="s">
        <v>720</v>
      </c>
      <c r="C20" s="67">
        <v>100</v>
      </c>
      <c r="D20" s="70">
        <v>100</v>
      </c>
    </row>
    <row r="21" spans="1:4" x14ac:dyDescent="0.25">
      <c r="A21" s="65" t="s">
        <v>721</v>
      </c>
      <c r="B21" s="69" t="s">
        <v>722</v>
      </c>
      <c r="C21" s="67">
        <v>100</v>
      </c>
      <c r="D21" s="70">
        <v>100</v>
      </c>
    </row>
    <row r="22" spans="1:4" x14ac:dyDescent="0.25">
      <c r="A22" s="65" t="s">
        <v>723</v>
      </c>
      <c r="B22" s="69" t="s">
        <v>724</v>
      </c>
      <c r="C22" s="67">
        <v>100</v>
      </c>
      <c r="D22" s="70">
        <v>100</v>
      </c>
    </row>
    <row r="23" spans="1:4" x14ac:dyDescent="0.25">
      <c r="A23" s="65" t="s">
        <v>725</v>
      </c>
      <c r="B23" s="69" t="s">
        <v>726</v>
      </c>
      <c r="C23" s="67">
        <v>100</v>
      </c>
      <c r="D23" s="70">
        <v>100</v>
      </c>
    </row>
    <row r="24" spans="1:4" x14ac:dyDescent="0.25">
      <c r="A24" s="65" t="s">
        <v>727</v>
      </c>
      <c r="B24" s="69" t="s">
        <v>728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8" t="str">
        <f>"SHARE FUTURES INTRA-COMMODITY (Inter-Month) SPREAD CHARGES EFFECTIVE ON "&amp;'OPTIONS - MARGIN INTERVALS'!A1</f>
        <v>SHARE FUTURES INTRA-COMMODITY (Inter-Month) SPREAD CHARGES EFFECTIVE ON FEBRUARY 2, 2023</v>
      </c>
      <c r="B30" s="159"/>
      <c r="C30" s="159"/>
      <c r="D30" s="160"/>
    </row>
    <row r="31" spans="1:4" ht="15" customHeight="1" x14ac:dyDescent="0.25">
      <c r="A31" s="154" t="s">
        <v>17</v>
      </c>
      <c r="B31" s="156" t="s">
        <v>12</v>
      </c>
      <c r="C31" s="156" t="s">
        <v>18</v>
      </c>
      <c r="D31" s="156" t="s">
        <v>19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729</v>
      </c>
      <c r="B33" s="69" t="s">
        <v>67</v>
      </c>
      <c r="C33" s="67">
        <v>75</v>
      </c>
      <c r="D33" s="68">
        <v>75</v>
      </c>
    </row>
    <row r="34" spans="1:4" x14ac:dyDescent="0.25">
      <c r="A34" s="65" t="s">
        <v>730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731</v>
      </c>
      <c r="B35" s="69" t="s">
        <v>61</v>
      </c>
      <c r="C35" s="67">
        <v>75</v>
      </c>
      <c r="D35" s="68">
        <v>75</v>
      </c>
    </row>
    <row r="36" spans="1:4" x14ac:dyDescent="0.25">
      <c r="A36" s="65" t="s">
        <v>732</v>
      </c>
      <c r="B36" s="69" t="s">
        <v>69</v>
      </c>
      <c r="C36" s="67">
        <v>75</v>
      </c>
      <c r="D36" s="68">
        <v>75</v>
      </c>
    </row>
    <row r="37" spans="1:4" x14ac:dyDescent="0.25">
      <c r="A37" s="65" t="s">
        <v>733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734</v>
      </c>
      <c r="B38" s="69" t="s">
        <v>89</v>
      </c>
      <c r="C38" s="67">
        <v>75</v>
      </c>
      <c r="D38" s="68">
        <v>75</v>
      </c>
    </row>
    <row r="39" spans="1:4" x14ac:dyDescent="0.25">
      <c r="A39" s="65" t="s">
        <v>735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736</v>
      </c>
      <c r="B40" s="69" t="s">
        <v>111</v>
      </c>
      <c r="C40" s="67">
        <v>75</v>
      </c>
      <c r="D40" s="68">
        <v>75</v>
      </c>
    </row>
    <row r="41" spans="1:4" x14ac:dyDescent="0.25">
      <c r="A41" s="65" t="s">
        <v>737</v>
      </c>
      <c r="B41" s="69" t="s">
        <v>163</v>
      </c>
      <c r="C41" s="67">
        <v>75</v>
      </c>
      <c r="D41" s="68">
        <v>75</v>
      </c>
    </row>
    <row r="42" spans="1:4" x14ac:dyDescent="0.25">
      <c r="A42" s="65" t="s">
        <v>738</v>
      </c>
      <c r="B42" s="69" t="s">
        <v>171</v>
      </c>
      <c r="C42" s="67">
        <v>75</v>
      </c>
      <c r="D42" s="68">
        <v>75</v>
      </c>
    </row>
    <row r="43" spans="1:4" x14ac:dyDescent="0.25">
      <c r="A43" s="65" t="s">
        <v>739</v>
      </c>
      <c r="B43" s="69" t="s">
        <v>507</v>
      </c>
      <c r="C43" s="67">
        <v>75</v>
      </c>
      <c r="D43" s="68">
        <v>75</v>
      </c>
    </row>
    <row r="44" spans="1:4" x14ac:dyDescent="0.25">
      <c r="A44" s="65" t="s">
        <v>740</v>
      </c>
      <c r="B44" s="69" t="s">
        <v>167</v>
      </c>
      <c r="C44" s="67">
        <v>75</v>
      </c>
      <c r="D44" s="68">
        <v>75</v>
      </c>
    </row>
    <row r="45" spans="1:4" x14ac:dyDescent="0.25">
      <c r="A45" s="65" t="s">
        <v>741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742</v>
      </c>
      <c r="B46" s="69" t="s">
        <v>183</v>
      </c>
      <c r="C46" s="67">
        <v>75</v>
      </c>
      <c r="D46" s="68">
        <v>75</v>
      </c>
    </row>
    <row r="47" spans="1:4" x14ac:dyDescent="0.25">
      <c r="A47" s="65" t="s">
        <v>743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744</v>
      </c>
      <c r="B48" s="69" t="s">
        <v>205</v>
      </c>
      <c r="C48" s="67">
        <v>75</v>
      </c>
      <c r="D48" s="68">
        <v>75</v>
      </c>
    </row>
    <row r="49" spans="1:4" x14ac:dyDescent="0.25">
      <c r="A49" s="65" t="s">
        <v>745</v>
      </c>
      <c r="B49" s="69" t="s">
        <v>233</v>
      </c>
      <c r="C49" s="67">
        <v>75</v>
      </c>
      <c r="D49" s="68">
        <v>75</v>
      </c>
    </row>
    <row r="50" spans="1:4" x14ac:dyDescent="0.25">
      <c r="A50" s="65" t="s">
        <v>746</v>
      </c>
      <c r="B50" s="69" t="s">
        <v>621</v>
      </c>
      <c r="C50" s="67">
        <v>75</v>
      </c>
      <c r="D50" s="68">
        <v>75</v>
      </c>
    </row>
    <row r="51" spans="1:4" x14ac:dyDescent="0.25">
      <c r="A51" s="65" t="s">
        <v>747</v>
      </c>
      <c r="B51" s="69" t="s">
        <v>231</v>
      </c>
      <c r="C51" s="67">
        <v>75</v>
      </c>
      <c r="D51" s="68">
        <v>75</v>
      </c>
    </row>
    <row r="52" spans="1:4" x14ac:dyDescent="0.25">
      <c r="A52" s="65" t="s">
        <v>748</v>
      </c>
      <c r="B52" s="69" t="s">
        <v>243</v>
      </c>
      <c r="C52" s="67">
        <v>75</v>
      </c>
      <c r="D52" s="68">
        <v>75</v>
      </c>
    </row>
    <row r="53" spans="1:4" x14ac:dyDescent="0.25">
      <c r="A53" s="65" t="s">
        <v>749</v>
      </c>
      <c r="B53" s="69" t="s">
        <v>245</v>
      </c>
      <c r="C53" s="67">
        <v>75</v>
      </c>
      <c r="D53" s="68">
        <v>75</v>
      </c>
    </row>
    <row r="54" spans="1:4" x14ac:dyDescent="0.25">
      <c r="A54" s="65" t="s">
        <v>750</v>
      </c>
      <c r="B54" s="69" t="s">
        <v>213</v>
      </c>
      <c r="C54" s="67">
        <v>75</v>
      </c>
      <c r="D54" s="68">
        <v>75</v>
      </c>
    </row>
    <row r="55" spans="1:4" x14ac:dyDescent="0.25">
      <c r="A55" s="65" t="s">
        <v>751</v>
      </c>
      <c r="B55" s="69" t="s">
        <v>363</v>
      </c>
      <c r="C55" s="67">
        <v>75</v>
      </c>
      <c r="D55" s="68">
        <v>75</v>
      </c>
    </row>
    <row r="56" spans="1:4" x14ac:dyDescent="0.25">
      <c r="A56" s="65" t="s">
        <v>752</v>
      </c>
      <c r="B56" s="69" t="s">
        <v>267</v>
      </c>
      <c r="C56" s="67">
        <v>75</v>
      </c>
      <c r="D56" s="68">
        <v>75</v>
      </c>
    </row>
    <row r="57" spans="1:4" x14ac:dyDescent="0.25">
      <c r="A57" s="65" t="s">
        <v>753</v>
      </c>
      <c r="B57" s="69" t="s">
        <v>259</v>
      </c>
      <c r="C57" s="67">
        <v>75</v>
      </c>
      <c r="D57" s="68">
        <v>75</v>
      </c>
    </row>
    <row r="58" spans="1:4" x14ac:dyDescent="0.25">
      <c r="A58" s="65" t="s">
        <v>754</v>
      </c>
      <c r="B58" s="69" t="s">
        <v>277</v>
      </c>
      <c r="C58" s="67">
        <v>75</v>
      </c>
      <c r="D58" s="68">
        <v>75</v>
      </c>
    </row>
    <row r="59" spans="1:4" x14ac:dyDescent="0.25">
      <c r="A59" s="65" t="s">
        <v>755</v>
      </c>
      <c r="B59" s="69" t="s">
        <v>331</v>
      </c>
      <c r="C59" s="67">
        <v>75</v>
      </c>
      <c r="D59" s="68">
        <v>75</v>
      </c>
    </row>
    <row r="60" spans="1:4" x14ac:dyDescent="0.25">
      <c r="A60" s="65" t="s">
        <v>756</v>
      </c>
      <c r="B60" s="69" t="s">
        <v>279</v>
      </c>
      <c r="C60" s="67">
        <v>75</v>
      </c>
      <c r="D60" s="68">
        <v>75</v>
      </c>
    </row>
    <row r="61" spans="1:4" x14ac:dyDescent="0.25">
      <c r="A61" s="65" t="s">
        <v>757</v>
      </c>
      <c r="B61" s="69" t="s">
        <v>289</v>
      </c>
      <c r="C61" s="67">
        <v>75</v>
      </c>
      <c r="D61" s="68">
        <v>75</v>
      </c>
    </row>
    <row r="62" spans="1:4" x14ac:dyDescent="0.25">
      <c r="A62" s="65" t="s">
        <v>758</v>
      </c>
      <c r="B62" s="69" t="s">
        <v>247</v>
      </c>
      <c r="C62" s="67">
        <v>75</v>
      </c>
      <c r="D62" s="68">
        <v>75</v>
      </c>
    </row>
    <row r="63" spans="1:4" x14ac:dyDescent="0.25">
      <c r="A63" s="65" t="s">
        <v>759</v>
      </c>
      <c r="B63" s="69" t="s">
        <v>325</v>
      </c>
      <c r="C63" s="67">
        <v>75</v>
      </c>
      <c r="D63" s="68">
        <v>75</v>
      </c>
    </row>
    <row r="64" spans="1:4" x14ac:dyDescent="0.25">
      <c r="A64" s="65" t="s">
        <v>760</v>
      </c>
      <c r="B64" s="69" t="s">
        <v>627</v>
      </c>
      <c r="C64" s="67">
        <v>75</v>
      </c>
      <c r="D64" s="68">
        <v>75</v>
      </c>
    </row>
    <row r="65" spans="1:4" x14ac:dyDescent="0.25">
      <c r="A65" s="65" t="s">
        <v>761</v>
      </c>
      <c r="B65" s="69" t="s">
        <v>327</v>
      </c>
      <c r="C65" s="67">
        <v>75</v>
      </c>
      <c r="D65" s="68">
        <v>75</v>
      </c>
    </row>
    <row r="66" spans="1:4" x14ac:dyDescent="0.25">
      <c r="A66" s="65" t="s">
        <v>762</v>
      </c>
      <c r="B66" s="69" t="s">
        <v>469</v>
      </c>
      <c r="C66" s="67">
        <v>75</v>
      </c>
      <c r="D66" s="68">
        <v>75</v>
      </c>
    </row>
    <row r="67" spans="1:4" x14ac:dyDescent="0.25">
      <c r="A67" s="65" t="s">
        <v>763</v>
      </c>
      <c r="B67" s="69" t="s">
        <v>631</v>
      </c>
      <c r="C67" s="67">
        <v>75</v>
      </c>
      <c r="D67" s="68">
        <v>75</v>
      </c>
    </row>
    <row r="68" spans="1:4" x14ac:dyDescent="0.25">
      <c r="A68" s="65" t="s">
        <v>764</v>
      </c>
      <c r="B68" s="69" t="s">
        <v>345</v>
      </c>
      <c r="C68" s="67">
        <v>75</v>
      </c>
      <c r="D68" s="68">
        <v>75</v>
      </c>
    </row>
    <row r="69" spans="1:4" x14ac:dyDescent="0.25">
      <c r="A69" s="65" t="s">
        <v>765</v>
      </c>
      <c r="B69" s="69" t="s">
        <v>503</v>
      </c>
      <c r="C69" s="67">
        <v>75</v>
      </c>
      <c r="D69" s="68">
        <v>75</v>
      </c>
    </row>
    <row r="70" spans="1:4" x14ac:dyDescent="0.25">
      <c r="A70" s="65" t="s">
        <v>766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767</v>
      </c>
      <c r="B71" s="69" t="s">
        <v>371</v>
      </c>
      <c r="C71" s="67">
        <v>75</v>
      </c>
      <c r="D71" s="68">
        <v>75</v>
      </c>
    </row>
    <row r="72" spans="1:4" x14ac:dyDescent="0.25">
      <c r="A72" s="65" t="s">
        <v>768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769</v>
      </c>
      <c r="B73" s="69" t="s">
        <v>383</v>
      </c>
      <c r="C73" s="67">
        <v>75</v>
      </c>
      <c r="D73" s="68">
        <v>75</v>
      </c>
    </row>
    <row r="74" spans="1:4" x14ac:dyDescent="0.25">
      <c r="A74" s="65" t="s">
        <v>770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771</v>
      </c>
      <c r="B75" s="69" t="s">
        <v>335</v>
      </c>
      <c r="C75" s="67">
        <v>75</v>
      </c>
      <c r="D75" s="68">
        <v>75</v>
      </c>
    </row>
    <row r="76" spans="1:4" x14ac:dyDescent="0.25">
      <c r="A76" s="65" t="s">
        <v>772</v>
      </c>
      <c r="B76" s="69" t="s">
        <v>391</v>
      </c>
      <c r="C76" s="67">
        <v>75</v>
      </c>
      <c r="D76" s="68">
        <v>75</v>
      </c>
    </row>
    <row r="77" spans="1:4" x14ac:dyDescent="0.25">
      <c r="A77" s="65" t="s">
        <v>773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774</v>
      </c>
      <c r="B78" s="69" t="s">
        <v>397</v>
      </c>
      <c r="C78" s="67">
        <v>75</v>
      </c>
      <c r="D78" s="68">
        <v>75</v>
      </c>
    </row>
    <row r="79" spans="1:4" x14ac:dyDescent="0.25">
      <c r="A79" s="65" t="s">
        <v>775</v>
      </c>
      <c r="B79" s="69" t="s">
        <v>269</v>
      </c>
      <c r="C79" s="67">
        <v>75</v>
      </c>
      <c r="D79" s="68">
        <v>75</v>
      </c>
    </row>
    <row r="80" spans="1:4" x14ac:dyDescent="0.25">
      <c r="A80" s="65" t="s">
        <v>776</v>
      </c>
      <c r="B80" s="69" t="s">
        <v>175</v>
      </c>
      <c r="C80" s="67">
        <v>75</v>
      </c>
      <c r="D80" s="68">
        <v>75</v>
      </c>
    </row>
    <row r="81" spans="1:4" x14ac:dyDescent="0.25">
      <c r="A81" s="65" t="s">
        <v>777</v>
      </c>
      <c r="B81" s="69" t="s">
        <v>117</v>
      </c>
      <c r="C81" s="67">
        <v>75</v>
      </c>
      <c r="D81" s="68">
        <v>75</v>
      </c>
    </row>
    <row r="82" spans="1:4" x14ac:dyDescent="0.25">
      <c r="A82" s="65" t="s">
        <v>778</v>
      </c>
      <c r="B82" s="69" t="s">
        <v>411</v>
      </c>
      <c r="C82" s="67">
        <v>75</v>
      </c>
      <c r="D82" s="68">
        <v>75</v>
      </c>
    </row>
    <row r="83" spans="1:4" x14ac:dyDescent="0.25">
      <c r="A83" s="65" t="s">
        <v>779</v>
      </c>
      <c r="B83" s="69" t="s">
        <v>139</v>
      </c>
      <c r="C83" s="67">
        <v>75</v>
      </c>
      <c r="D83" s="68">
        <v>75</v>
      </c>
    </row>
    <row r="84" spans="1:4" x14ac:dyDescent="0.25">
      <c r="A84" s="65" t="s">
        <v>780</v>
      </c>
      <c r="B84" s="69" t="s">
        <v>433</v>
      </c>
      <c r="C84" s="67">
        <v>75</v>
      </c>
      <c r="D84" s="68">
        <v>75</v>
      </c>
    </row>
    <row r="85" spans="1:4" x14ac:dyDescent="0.25">
      <c r="A85" s="65" t="s">
        <v>781</v>
      </c>
      <c r="B85" s="69" t="s">
        <v>555</v>
      </c>
      <c r="C85" s="67">
        <v>75</v>
      </c>
      <c r="D85" s="68">
        <v>75</v>
      </c>
    </row>
    <row r="86" spans="1:4" x14ac:dyDescent="0.25">
      <c r="A86" s="65" t="s">
        <v>782</v>
      </c>
      <c r="B86" s="69" t="s">
        <v>605</v>
      </c>
      <c r="C86" s="67">
        <v>75</v>
      </c>
      <c r="D86" s="68">
        <v>75</v>
      </c>
    </row>
    <row r="87" spans="1:4" x14ac:dyDescent="0.25">
      <c r="A87" s="65" t="s">
        <v>783</v>
      </c>
      <c r="B87" s="69" t="s">
        <v>453</v>
      </c>
      <c r="C87" s="67">
        <v>75</v>
      </c>
      <c r="D87" s="68">
        <v>75</v>
      </c>
    </row>
    <row r="88" spans="1:4" x14ac:dyDescent="0.25">
      <c r="A88" s="65" t="s">
        <v>784</v>
      </c>
      <c r="B88" s="69" t="s">
        <v>451</v>
      </c>
      <c r="C88" s="67">
        <v>75</v>
      </c>
      <c r="D88" s="68">
        <v>75</v>
      </c>
    </row>
    <row r="89" spans="1:4" x14ac:dyDescent="0.25">
      <c r="A89" s="65" t="s">
        <v>785</v>
      </c>
      <c r="B89" s="69" t="s">
        <v>359</v>
      </c>
      <c r="C89" s="67">
        <v>75</v>
      </c>
      <c r="D89" s="68">
        <v>75</v>
      </c>
    </row>
    <row r="90" spans="1:4" x14ac:dyDescent="0.25">
      <c r="A90" s="65" t="s">
        <v>786</v>
      </c>
      <c r="B90" s="69" t="s">
        <v>65</v>
      </c>
      <c r="C90" s="67">
        <v>75</v>
      </c>
      <c r="D90" s="68">
        <v>75</v>
      </c>
    </row>
    <row r="91" spans="1:4" x14ac:dyDescent="0.25">
      <c r="A91" s="65" t="s">
        <v>787</v>
      </c>
      <c r="B91" s="69" t="s">
        <v>465</v>
      </c>
      <c r="C91" s="67">
        <v>75</v>
      </c>
      <c r="D91" s="68">
        <v>75</v>
      </c>
    </row>
    <row r="92" spans="1:4" x14ac:dyDescent="0.25">
      <c r="A92" s="65" t="s">
        <v>788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789</v>
      </c>
      <c r="B93" s="69" t="s">
        <v>563</v>
      </c>
      <c r="C93" s="67">
        <v>75</v>
      </c>
      <c r="D93" s="68">
        <v>75</v>
      </c>
    </row>
    <row r="94" spans="1:4" x14ac:dyDescent="0.25">
      <c r="A94" s="65" t="s">
        <v>790</v>
      </c>
      <c r="B94" s="69" t="s">
        <v>101</v>
      </c>
      <c r="C94" s="67">
        <v>75</v>
      </c>
      <c r="D94" s="68">
        <v>75</v>
      </c>
    </row>
    <row r="95" spans="1:4" x14ac:dyDescent="0.25">
      <c r="A95" s="65" t="s">
        <v>791</v>
      </c>
      <c r="B95" s="69" t="s">
        <v>561</v>
      </c>
      <c r="C95" s="67">
        <v>75</v>
      </c>
      <c r="D95" s="68">
        <v>75</v>
      </c>
    </row>
    <row r="96" spans="1:4" x14ac:dyDescent="0.25">
      <c r="A96" s="65" t="s">
        <v>792</v>
      </c>
      <c r="B96" s="69" t="s">
        <v>473</v>
      </c>
      <c r="C96" s="67">
        <v>75</v>
      </c>
      <c r="D96" s="68">
        <v>75</v>
      </c>
    </row>
    <row r="97" spans="1:4" x14ac:dyDescent="0.25">
      <c r="A97" s="65" t="s">
        <v>793</v>
      </c>
      <c r="B97" s="69" t="s">
        <v>481</v>
      </c>
      <c r="C97" s="67">
        <v>75</v>
      </c>
      <c r="D97" s="68">
        <v>75</v>
      </c>
    </row>
    <row r="98" spans="1:4" x14ac:dyDescent="0.25">
      <c r="A98" s="65" t="s">
        <v>794</v>
      </c>
      <c r="B98" s="69" t="s">
        <v>483</v>
      </c>
      <c r="C98" s="67">
        <v>75</v>
      </c>
      <c r="D98" s="68">
        <v>75</v>
      </c>
    </row>
    <row r="99" spans="1:4" x14ac:dyDescent="0.25">
      <c r="A99" s="65" t="s">
        <v>795</v>
      </c>
      <c r="B99" s="69" t="s">
        <v>491</v>
      </c>
      <c r="C99" s="67">
        <v>75</v>
      </c>
      <c r="D99" s="68">
        <v>75</v>
      </c>
    </row>
    <row r="100" spans="1:4" x14ac:dyDescent="0.25">
      <c r="A100" s="65" t="s">
        <v>796</v>
      </c>
      <c r="B100" s="69" t="s">
        <v>501</v>
      </c>
      <c r="C100" s="67">
        <v>75</v>
      </c>
      <c r="D100" s="68">
        <v>75</v>
      </c>
    </row>
    <row r="101" spans="1:4" x14ac:dyDescent="0.25">
      <c r="A101" s="65" t="s">
        <v>797</v>
      </c>
      <c r="B101" s="69" t="s">
        <v>523</v>
      </c>
      <c r="C101" s="67">
        <v>75</v>
      </c>
      <c r="D101" s="68">
        <v>75</v>
      </c>
    </row>
    <row r="102" spans="1:4" x14ac:dyDescent="0.25">
      <c r="A102" s="65" t="s">
        <v>798</v>
      </c>
      <c r="B102" s="69" t="s">
        <v>75</v>
      </c>
      <c r="C102" s="67">
        <v>75</v>
      </c>
      <c r="D102" s="68">
        <v>75</v>
      </c>
    </row>
    <row r="103" spans="1:4" x14ac:dyDescent="0.25">
      <c r="A103" s="65" t="s">
        <v>799</v>
      </c>
      <c r="B103" s="69" t="s">
        <v>533</v>
      </c>
      <c r="C103" s="67">
        <v>75</v>
      </c>
      <c r="D103" s="68">
        <v>75</v>
      </c>
    </row>
    <row r="104" spans="1:4" x14ac:dyDescent="0.25">
      <c r="A104" s="65" t="s">
        <v>800</v>
      </c>
      <c r="B104" s="69" t="s">
        <v>541</v>
      </c>
      <c r="C104" s="67">
        <v>75</v>
      </c>
      <c r="D104" s="68">
        <v>75</v>
      </c>
    </row>
    <row r="105" spans="1:4" x14ac:dyDescent="0.25">
      <c r="A105" s="65" t="s">
        <v>801</v>
      </c>
      <c r="B105" s="69" t="s">
        <v>241</v>
      </c>
      <c r="C105" s="67">
        <v>75</v>
      </c>
      <c r="D105" s="68">
        <v>75</v>
      </c>
    </row>
    <row r="106" spans="1:4" x14ac:dyDescent="0.25">
      <c r="A106" s="65" t="s">
        <v>802</v>
      </c>
      <c r="B106" s="69" t="s">
        <v>545</v>
      </c>
      <c r="C106" s="67">
        <v>75</v>
      </c>
      <c r="D106" s="68">
        <v>75</v>
      </c>
    </row>
    <row r="107" spans="1:4" x14ac:dyDescent="0.25">
      <c r="A107" s="65" t="s">
        <v>803</v>
      </c>
      <c r="B107" s="69" t="s">
        <v>47</v>
      </c>
      <c r="C107" s="67">
        <v>75</v>
      </c>
      <c r="D107" s="68">
        <v>75</v>
      </c>
    </row>
    <row r="108" spans="1:4" x14ac:dyDescent="0.25">
      <c r="A108" s="65" t="s">
        <v>804</v>
      </c>
      <c r="B108" s="69" t="s">
        <v>119</v>
      </c>
      <c r="C108" s="67">
        <v>75</v>
      </c>
      <c r="D108" s="68">
        <v>75</v>
      </c>
    </row>
    <row r="109" spans="1:4" x14ac:dyDescent="0.25">
      <c r="A109" s="65" t="s">
        <v>805</v>
      </c>
      <c r="B109" s="69" t="s">
        <v>123</v>
      </c>
      <c r="C109" s="67">
        <v>75</v>
      </c>
      <c r="D109" s="68">
        <v>75</v>
      </c>
    </row>
    <row r="110" spans="1:4" x14ac:dyDescent="0.25">
      <c r="A110" s="65" t="s">
        <v>806</v>
      </c>
      <c r="B110" s="69" t="s">
        <v>187</v>
      </c>
      <c r="C110" s="67">
        <v>75</v>
      </c>
      <c r="D110" s="68">
        <v>75</v>
      </c>
    </row>
    <row r="111" spans="1:4" x14ac:dyDescent="0.25">
      <c r="A111" s="65" t="s">
        <v>807</v>
      </c>
      <c r="B111" s="69" t="s">
        <v>189</v>
      </c>
      <c r="C111" s="67">
        <v>75</v>
      </c>
      <c r="D111" s="68">
        <v>75</v>
      </c>
    </row>
    <row r="112" spans="1:4" x14ac:dyDescent="0.25">
      <c r="A112" s="65" t="s">
        <v>808</v>
      </c>
      <c r="B112" s="69" t="s">
        <v>181</v>
      </c>
      <c r="C112" s="67">
        <v>75</v>
      </c>
      <c r="D112" s="68">
        <v>75</v>
      </c>
    </row>
    <row r="113" spans="1:4" x14ac:dyDescent="0.25">
      <c r="A113" s="65" t="s">
        <v>809</v>
      </c>
      <c r="B113" s="69" t="s">
        <v>577</v>
      </c>
      <c r="C113" s="67">
        <v>75</v>
      </c>
      <c r="D113" s="68">
        <v>75</v>
      </c>
    </row>
    <row r="114" spans="1:4" x14ac:dyDescent="0.25">
      <c r="A114" s="65" t="s">
        <v>810</v>
      </c>
      <c r="B114" s="69" t="s">
        <v>435</v>
      </c>
      <c r="C114" s="67">
        <v>75</v>
      </c>
      <c r="D114" s="68">
        <v>75</v>
      </c>
    </row>
    <row r="115" spans="1:4" x14ac:dyDescent="0.25">
      <c r="A115" s="65" t="s">
        <v>811</v>
      </c>
      <c r="B115" s="69" t="s">
        <v>43</v>
      </c>
      <c r="C115" s="67">
        <v>75</v>
      </c>
      <c r="D115" s="68">
        <v>75</v>
      </c>
    </row>
    <row r="116" spans="1:4" x14ac:dyDescent="0.25">
      <c r="A116" s="65" t="s">
        <v>812</v>
      </c>
      <c r="B116" s="69" t="s">
        <v>591</v>
      </c>
      <c r="C116" s="67">
        <v>75</v>
      </c>
      <c r="D116" s="68">
        <v>75</v>
      </c>
    </row>
    <row r="117" spans="1:4" x14ac:dyDescent="0.25">
      <c r="A117" s="65" t="s">
        <v>813</v>
      </c>
      <c r="B117" s="69" t="s">
        <v>597</v>
      </c>
      <c r="C117" s="67">
        <v>75</v>
      </c>
      <c r="D117" s="68">
        <v>75</v>
      </c>
    </row>
    <row r="118" spans="1:4" x14ac:dyDescent="0.25">
      <c r="A118" s="65" t="s">
        <v>814</v>
      </c>
      <c r="B118" s="69" t="s">
        <v>287</v>
      </c>
      <c r="C118" s="67">
        <v>75</v>
      </c>
      <c r="D118" s="68">
        <v>75</v>
      </c>
    </row>
    <row r="119" spans="1:4" x14ac:dyDescent="0.25">
      <c r="A119" s="65" t="s">
        <v>815</v>
      </c>
      <c r="B119" s="69" t="s">
        <v>603</v>
      </c>
      <c r="C119" s="67">
        <v>75</v>
      </c>
      <c r="D119" s="68">
        <v>75</v>
      </c>
    </row>
    <row r="120" spans="1:4" x14ac:dyDescent="0.25">
      <c r="A120" s="65" t="s">
        <v>816</v>
      </c>
      <c r="B120" s="69" t="s">
        <v>593</v>
      </c>
      <c r="C120" s="67">
        <v>75</v>
      </c>
      <c r="D120" s="68">
        <v>75</v>
      </c>
    </row>
    <row r="121" spans="1:4" x14ac:dyDescent="0.25">
      <c r="A121" s="65" t="s">
        <v>817</v>
      </c>
      <c r="B121" s="69" t="s">
        <v>617</v>
      </c>
      <c r="C121" s="67">
        <v>75</v>
      </c>
      <c r="D121" s="68">
        <v>75</v>
      </c>
    </row>
    <row r="122" spans="1:4" x14ac:dyDescent="0.25">
      <c r="A122" s="65" t="s">
        <v>818</v>
      </c>
      <c r="B122" s="69" t="s">
        <v>633</v>
      </c>
      <c r="C122" s="67">
        <v>75</v>
      </c>
      <c r="D122" s="68">
        <v>75</v>
      </c>
    </row>
    <row r="123" spans="1:4" x14ac:dyDescent="0.25">
      <c r="A123" s="65" t="s">
        <v>819</v>
      </c>
      <c r="B123" s="69" t="s">
        <v>625</v>
      </c>
      <c r="C123" s="67">
        <v>75</v>
      </c>
      <c r="D123" s="68">
        <v>75</v>
      </c>
    </row>
    <row r="124" spans="1:4" x14ac:dyDescent="0.25">
      <c r="A124" s="65" t="s">
        <v>820</v>
      </c>
      <c r="B124" s="69" t="s">
        <v>159</v>
      </c>
      <c r="C124" s="67">
        <v>75</v>
      </c>
      <c r="D124" s="68">
        <v>75</v>
      </c>
    </row>
    <row r="125" spans="1:4" x14ac:dyDescent="0.25">
      <c r="A125" s="65" t="s">
        <v>821</v>
      </c>
      <c r="B125" s="69" t="s">
        <v>623</v>
      </c>
      <c r="C125" s="67">
        <v>75</v>
      </c>
      <c r="D125" s="68">
        <v>75</v>
      </c>
    </row>
    <row r="126" spans="1:4" x14ac:dyDescent="0.25">
      <c r="A126" s="65" t="s">
        <v>822</v>
      </c>
      <c r="B126" s="69" t="s">
        <v>323</v>
      </c>
      <c r="C126" s="67">
        <v>75</v>
      </c>
      <c r="D126" s="68">
        <v>75</v>
      </c>
    </row>
    <row r="127" spans="1:4" x14ac:dyDescent="0.25">
      <c r="A127" s="65" t="s">
        <v>823</v>
      </c>
      <c r="B127" s="69" t="s">
        <v>641</v>
      </c>
      <c r="C127" s="67">
        <v>75</v>
      </c>
      <c r="D127" s="68">
        <v>75</v>
      </c>
    </row>
    <row r="128" spans="1:4" x14ac:dyDescent="0.25">
      <c r="A128" s="65" t="s">
        <v>824</v>
      </c>
      <c r="B128" s="69" t="s">
        <v>651</v>
      </c>
      <c r="C128" s="67">
        <v>75</v>
      </c>
      <c r="D128" s="68">
        <v>75</v>
      </c>
    </row>
    <row r="129" spans="1:4" x14ac:dyDescent="0.25">
      <c r="A129" s="65" t="s">
        <v>825</v>
      </c>
      <c r="B129" s="69" t="s">
        <v>647</v>
      </c>
      <c r="C129" s="67">
        <v>75</v>
      </c>
      <c r="D129" s="68">
        <v>75</v>
      </c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61"/>
      <c r="B1" s="162"/>
      <c r="C1" s="163"/>
    </row>
    <row r="2" spans="1:3" ht="50.1" customHeight="1" thickBot="1" x14ac:dyDescent="0.3">
      <c r="A2" s="158" t="str">
        <f>"INTER-COMMODITY SPREAD CHARGES EFFECTIVE ON "&amp;'OPTIONS - MARGIN INTERVALS'!A1</f>
        <v>INTER-COMMODITY SPREAD CHARGES EFFECTIVE ON FEBRUARY 2, 2023</v>
      </c>
      <c r="B2" s="159"/>
      <c r="C2" s="160"/>
    </row>
    <row r="3" spans="1:3" ht="12.75" customHeight="1" x14ac:dyDescent="0.25">
      <c r="A3" s="164" t="s">
        <v>24</v>
      </c>
      <c r="B3" s="165" t="s">
        <v>25</v>
      </c>
      <c r="C3" s="166" t="s">
        <v>26</v>
      </c>
    </row>
    <row r="4" spans="1:3" ht="45.75" customHeight="1" x14ac:dyDescent="0.25">
      <c r="A4" s="154"/>
      <c r="B4" s="156"/>
      <c r="C4" s="167"/>
    </row>
    <row r="5" spans="1:3" x14ac:dyDescent="0.25">
      <c r="A5" s="75" t="s">
        <v>925</v>
      </c>
      <c r="B5" s="76">
        <v>0.19</v>
      </c>
      <c r="C5" s="77">
        <v>0.19</v>
      </c>
    </row>
    <row r="6" spans="1:3" x14ac:dyDescent="0.25">
      <c r="A6" s="75" t="s">
        <v>926</v>
      </c>
      <c r="B6" s="76">
        <v>0.9</v>
      </c>
      <c r="C6" s="77">
        <v>0.9</v>
      </c>
    </row>
    <row r="7" spans="1:3" x14ac:dyDescent="0.25">
      <c r="A7" s="75" t="s">
        <v>927</v>
      </c>
      <c r="B7" s="76">
        <v>1</v>
      </c>
      <c r="C7" s="77">
        <v>1</v>
      </c>
    </row>
    <row r="8" spans="1:3" x14ac:dyDescent="0.25">
      <c r="A8" s="75" t="s">
        <v>928</v>
      </c>
      <c r="B8" s="76">
        <v>0.9</v>
      </c>
      <c r="C8" s="77">
        <v>0.9</v>
      </c>
    </row>
    <row r="9" spans="1:3" x14ac:dyDescent="0.25">
      <c r="A9" s="75" t="s">
        <v>929</v>
      </c>
      <c r="B9" s="76">
        <v>0.9</v>
      </c>
      <c r="C9" s="77">
        <v>0.9</v>
      </c>
    </row>
    <row r="10" spans="1:3" x14ac:dyDescent="0.25">
      <c r="A10" s="75" t="s">
        <v>930</v>
      </c>
      <c r="B10" s="76">
        <v>0</v>
      </c>
      <c r="C10" s="77">
        <v>0</v>
      </c>
    </row>
    <row r="11" spans="1:3" x14ac:dyDescent="0.25">
      <c r="A11" s="75" t="s">
        <v>931</v>
      </c>
      <c r="B11" s="76">
        <v>0</v>
      </c>
      <c r="C11" s="77">
        <v>0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sqref="A1:F1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8" t="s">
        <v>932</v>
      </c>
      <c r="B1" s="168"/>
      <c r="C1" s="168"/>
      <c r="D1" s="168"/>
      <c r="E1" s="168"/>
      <c r="F1" s="168"/>
    </row>
    <row r="2" spans="1:6" ht="50.1" customHeight="1" x14ac:dyDescent="0.25">
      <c r="A2" s="169" t="str">
        <f>"INTERVALLES DE MARGE EN VIGUEUR LE "&amp;A1</f>
        <v>INTERVALLES DE MARGE EN VIGUEUR LE 2 FEVRIER 2023</v>
      </c>
      <c r="B2" s="169"/>
      <c r="C2" s="169"/>
      <c r="D2" s="169"/>
      <c r="E2" s="169"/>
      <c r="F2" s="169"/>
    </row>
    <row r="3" spans="1:6" ht="12.75" customHeight="1" x14ac:dyDescent="0.25">
      <c r="A3" s="170" t="s">
        <v>27</v>
      </c>
      <c r="B3" s="170" t="s">
        <v>21</v>
      </c>
      <c r="C3" s="170" t="s">
        <v>28</v>
      </c>
      <c r="D3" s="170" t="s">
        <v>29</v>
      </c>
      <c r="E3" s="170" t="s">
        <v>30</v>
      </c>
      <c r="F3" s="170" t="s">
        <v>31</v>
      </c>
    </row>
    <row r="4" spans="1:6" ht="15.75" thickBot="1" x14ac:dyDescent="0.3">
      <c r="A4" s="170"/>
      <c r="B4" s="170"/>
      <c r="C4" s="170"/>
      <c r="D4" s="170"/>
      <c r="E4" s="170"/>
      <c r="F4" s="170"/>
    </row>
    <row r="5" spans="1:6" x14ac:dyDescent="0.25">
      <c r="A5" s="37" t="s">
        <v>40</v>
      </c>
      <c r="B5" s="38" t="s">
        <v>933</v>
      </c>
      <c r="C5" s="64">
        <v>0.13342802084052297</v>
      </c>
      <c r="D5" s="40">
        <v>0.1330545938092802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0.15579704631939095</v>
      </c>
      <c r="D6" s="45">
        <v>0.15549948613407344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0.33233123320998681</v>
      </c>
      <c r="D7" s="50">
        <v>0.33245640877147409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5.8801550668146588E-2</v>
      </c>
      <c r="D8" s="50">
        <v>5.8674817451627198E-2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0.16016721709344695</v>
      </c>
      <c r="D9" s="50">
        <v>0.16264370470699363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0.10852447507901902</v>
      </c>
      <c r="D10" s="50">
        <v>0.10827931482977135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934</v>
      </c>
      <c r="C11" s="39">
        <v>0.14696051911239261</v>
      </c>
      <c r="D11" s="50">
        <v>0.14655866371539322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0.1833209978271409</v>
      </c>
      <c r="D12" s="50">
        <v>0.18273064759546009</v>
      </c>
      <c r="E12" s="51">
        <v>0</v>
      </c>
      <c r="F12" s="52">
        <v>0</v>
      </c>
    </row>
    <row r="13" spans="1:6" x14ac:dyDescent="0.25">
      <c r="A13" s="48" t="s">
        <v>56</v>
      </c>
      <c r="B13" s="49" t="s">
        <v>57</v>
      </c>
      <c r="C13" s="39">
        <v>0.10875674558168022</v>
      </c>
      <c r="D13" s="50">
        <v>0.10844731202463476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0.11074778589885158</v>
      </c>
      <c r="D14" s="50">
        <v>0.11076215768846236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8.0335156756467935E-2</v>
      </c>
      <c r="D15" s="50">
        <v>8.0078180197179119E-2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9.884525208722067E-2</v>
      </c>
      <c r="D16" s="50">
        <v>9.8751045367228993E-2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0.14314297024527331</v>
      </c>
      <c r="D17" s="50">
        <v>0.14277302829214569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935</v>
      </c>
      <c r="C18" s="39">
        <v>0.13145101971228973</v>
      </c>
      <c r="D18" s="50">
        <v>0.1310634009818572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0.13204006916493904</v>
      </c>
      <c r="D19" s="50">
        <v>0.13158972370852223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0.1511600745282464</v>
      </c>
      <c r="D20" s="50">
        <v>0.15117652024878026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0.29573209452297777</v>
      </c>
      <c r="D21" s="50">
        <v>0.29582312302336966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7.4427544045972668E-2</v>
      </c>
      <c r="D22" s="50">
        <v>7.4338698709033299E-2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0.14837341581400065</v>
      </c>
      <c r="D23" s="50">
        <v>0.14799626914862141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0.11437685739644957</v>
      </c>
      <c r="D24" s="50">
        <v>0.11432873491104348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9.8275760429819226E-2</v>
      </c>
      <c r="D25" s="50">
        <v>9.8081064160280854E-2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0.18106132656766383</v>
      </c>
      <c r="D26" s="50">
        <v>0.18022653466156868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0.14818168913147464</v>
      </c>
      <c r="D27" s="50">
        <v>0.14766957256166888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936</v>
      </c>
      <c r="C28" s="39">
        <v>0.16901069582105427</v>
      </c>
      <c r="D28" s="50">
        <v>0.16867072979135633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937</v>
      </c>
      <c r="C29" s="39">
        <v>6.4099923270742987E-2</v>
      </c>
      <c r="D29" s="50">
        <v>6.3936395035929849E-2</v>
      </c>
      <c r="E29" s="51">
        <v>0</v>
      </c>
      <c r="F29" s="52">
        <v>0</v>
      </c>
    </row>
    <row r="30" spans="1:6" x14ac:dyDescent="0.25">
      <c r="A30" s="48" t="s">
        <v>90</v>
      </c>
      <c r="B30" s="49" t="s">
        <v>91</v>
      </c>
      <c r="C30" s="39">
        <v>0.11775565935502985</v>
      </c>
      <c r="D30" s="50">
        <v>0.11765321589745706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</v>
      </c>
      <c r="C31" s="39">
        <v>7.871154584244322E-2</v>
      </c>
      <c r="D31" s="50">
        <v>7.85977437803137E-2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7.0331596849720915E-2</v>
      </c>
      <c r="D32" s="50">
        <v>7.0167413641092052E-2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9.8806676523058565E-2</v>
      </c>
      <c r="D33" s="50">
        <v>9.8806144494485812E-2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0.20580652794213411</v>
      </c>
      <c r="D34" s="50">
        <v>0.20517587499073825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938</v>
      </c>
      <c r="C35" s="39">
        <v>0.1079769298845715</v>
      </c>
      <c r="D35" s="50">
        <v>0.10773879126153489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0.16155340208459992</v>
      </c>
      <c r="D36" s="50">
        <v>0.1611492018344558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0.38121269000555119</v>
      </c>
      <c r="D37" s="50">
        <v>0.3812595517316546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0.20237473720984775</v>
      </c>
      <c r="D38" s="50">
        <v>0.20228853555261406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0.1059290910259363</v>
      </c>
      <c r="D39" s="50">
        <v>0.10564431312458554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939</v>
      </c>
      <c r="C40" s="39">
        <v>7.4495968928972589E-2</v>
      </c>
      <c r="D40" s="50">
        <v>7.4438677454831556E-2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940</v>
      </c>
      <c r="C41" s="39">
        <v>9.7234288788266329E-2</v>
      </c>
      <c r="D41" s="50">
        <v>9.6871520369084696E-2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941</v>
      </c>
      <c r="C42" s="39">
        <v>9.6113497548839813E-2</v>
      </c>
      <c r="D42" s="50">
        <v>9.5813322965061398E-2</v>
      </c>
      <c r="E42" s="51">
        <v>0</v>
      </c>
      <c r="F42" s="52">
        <v>1</v>
      </c>
    </row>
    <row r="43" spans="1:6" x14ac:dyDescent="0.25">
      <c r="A43" s="48" t="s">
        <v>116</v>
      </c>
      <c r="B43" s="49" t="s">
        <v>942</v>
      </c>
      <c r="C43" s="39">
        <v>6.9564925882413559E-2</v>
      </c>
      <c r="D43" s="50">
        <v>6.9645762650207166E-2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0.2282975909687929</v>
      </c>
      <c r="D44" s="50">
        <v>0.22825620880307396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0.22832281410381766</v>
      </c>
      <c r="D45" s="50">
        <v>0.22828148722610866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0.22869274131788386</v>
      </c>
      <c r="D46" s="50">
        <v>0.22865506807976838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0.16205836023058259</v>
      </c>
      <c r="D47" s="50">
        <v>0.16208348256394017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0.15121490505214624</v>
      </c>
      <c r="D48" s="50">
        <v>0.15079649577367266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0.11791308392846726</v>
      </c>
      <c r="D49" s="50">
        <v>0.11767574440166184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7.6126297075012728E-2</v>
      </c>
      <c r="D50" s="50">
        <v>7.5892772155033511E-2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0.1303355276280562</v>
      </c>
      <c r="D51" s="50">
        <v>0.13014418904015185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943</v>
      </c>
      <c r="C52" s="39">
        <v>8.2196704329085504E-2</v>
      </c>
      <c r="D52" s="50">
        <v>8.1909766754051427E-2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137</v>
      </c>
      <c r="C53" s="39">
        <v>7.3168585855816815E-2</v>
      </c>
      <c r="D53" s="50">
        <v>7.2956734532049511E-2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944</v>
      </c>
      <c r="C54" s="39">
        <v>0.13875078864778875</v>
      </c>
      <c r="D54" s="50">
        <v>0.1381736093390141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0.17326569973864531</v>
      </c>
      <c r="D55" s="50">
        <v>0.17264584414916428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0.11526503681201229</v>
      </c>
      <c r="D56" s="50">
        <v>0.11523430718007611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0.21825177495682208</v>
      </c>
      <c r="D57" s="50">
        <v>0.21781932597425557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0.10737114096161821</v>
      </c>
      <c r="D58" s="50">
        <v>0.10713915020159574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0.11199011759950386</v>
      </c>
      <c r="D59" s="50">
        <v>0.11177466189608048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945</v>
      </c>
      <c r="C60" s="39">
        <v>5.4239153224736492E-2</v>
      </c>
      <c r="D60" s="50">
        <v>5.4244577647383573E-2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0.22986521156587419</v>
      </c>
      <c r="D61" s="58">
        <v>0.22983011276624485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0.10718851327763243</v>
      </c>
      <c r="D62" s="58">
        <v>0.10682792879857395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0.1932591340599519</v>
      </c>
      <c r="D63" s="58">
        <v>0.19273223136495932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946</v>
      </c>
      <c r="C64" s="79">
        <v>0.13944422776209697</v>
      </c>
      <c r="D64" s="58">
        <v>0.13890410569179459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161</v>
      </c>
      <c r="C65" s="79">
        <v>0.13240777827019146</v>
      </c>
      <c r="D65" s="58">
        <v>0.13292609380003784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947</v>
      </c>
      <c r="C66" s="39">
        <v>8.1734818046980851E-2</v>
      </c>
      <c r="D66" s="58">
        <v>8.1881239352739277E-2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165</v>
      </c>
      <c r="C67" s="39">
        <v>0.12851028892982594</v>
      </c>
      <c r="D67" s="50">
        <v>0.12823976561283024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948</v>
      </c>
      <c r="C68" s="39">
        <v>6.2800450797411367E-2</v>
      </c>
      <c r="D68" s="50">
        <v>6.2624345773769047E-2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949</v>
      </c>
      <c r="C69" s="39">
        <v>7.6764149964604289E-2</v>
      </c>
      <c r="D69" s="50">
        <v>7.6646912911444209E-2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0.14449986308739077</v>
      </c>
      <c r="D70" s="50">
        <v>0.144092792674787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7.4963109248769977E-2</v>
      </c>
      <c r="D71" s="50">
        <v>7.4744778490760083E-2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0.19139769491135067</v>
      </c>
      <c r="D72" s="50">
        <v>0.19137092110467357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7.1061957596214129E-2</v>
      </c>
      <c r="D73" s="50">
        <v>7.0897692620863248E-2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0.18422771586857678</v>
      </c>
      <c r="D74" s="50">
        <v>0.18357803396845443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181</v>
      </c>
      <c r="C75" s="39">
        <v>0.10285586593666445</v>
      </c>
      <c r="D75" s="50">
        <v>0.10280963208233557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950</v>
      </c>
      <c r="C76" s="39">
        <v>8.0321768888937287E-2</v>
      </c>
      <c r="D76" s="50">
        <v>8.0119878489831223E-2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0.21544601358221604</v>
      </c>
      <c r="D77" s="50">
        <v>0.21557343655254618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6.2970580024208619E-2</v>
      </c>
      <c r="D78" s="50">
        <v>6.2808156647902874E-2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0.16689316062153867</v>
      </c>
      <c r="D79" s="50">
        <v>0.16643339561512599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191</v>
      </c>
      <c r="C80" s="39">
        <v>9.3502586366185636E-2</v>
      </c>
      <c r="D80" s="50">
        <v>9.3239389629912114E-2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0.26993398447551886</v>
      </c>
      <c r="D81" s="50">
        <v>0.2687690257738829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0.11685304097978762</v>
      </c>
      <c r="D82" s="50">
        <v>0.11666870197015192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8.1712749684930225E-2</v>
      </c>
      <c r="D83" s="50">
        <v>8.1682666661631487E-2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0.14724831818106088</v>
      </c>
      <c r="D84" s="50">
        <v>0.14693651739054658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9.1886521770437352E-2</v>
      </c>
      <c r="D85" s="50">
        <v>9.1867412401274343E-2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0.20150034156433708</v>
      </c>
      <c r="D86" s="50">
        <v>0.20157054090283016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7.15630347855256E-2</v>
      </c>
      <c r="D87" s="50">
        <v>7.1375114535871503E-2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0.10977508064733886</v>
      </c>
      <c r="D88" s="50">
        <v>0.10974591706758206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0.15110223117044316</v>
      </c>
      <c r="D89" s="50">
        <v>0.15062755008296139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9.463135747207102E-2</v>
      </c>
      <c r="D90" s="50">
        <v>9.4583930491611165E-2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0.22943723829303486</v>
      </c>
      <c r="D91" s="50">
        <v>0.22939447602809024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0.11670509457675372</v>
      </c>
      <c r="D92" s="50">
        <v>0.11626643092250005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0.18758717635825678</v>
      </c>
      <c r="D93" s="50">
        <v>0.18695144157838153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219</v>
      </c>
      <c r="C94" s="39">
        <v>0.14212855491338938</v>
      </c>
      <c r="D94" s="50">
        <v>0.14210272707264276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221</v>
      </c>
      <c r="C95" s="39">
        <v>0.12299703233202218</v>
      </c>
      <c r="D95" s="50">
        <v>0.12349904485634261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0.18746635172387049</v>
      </c>
      <c r="D96" s="50">
        <v>0.1868910510909359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0.29105667117748912</v>
      </c>
      <c r="D97" s="50">
        <v>0.29108371028257385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0.16015710929402471</v>
      </c>
      <c r="D98" s="50">
        <v>0.15963627251410858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6.3291082800030707E-2</v>
      </c>
      <c r="D99" s="50">
        <v>6.353877701309317E-2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6.5318847597802723E-2</v>
      </c>
      <c r="D100" s="50">
        <v>6.5324350107327206E-2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6.0017988546642705E-2</v>
      </c>
      <c r="D101" s="50">
        <v>6.0020873471848521E-2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0.24725232179580758</v>
      </c>
      <c r="D102" s="50">
        <v>0.24650380466119851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0.13606014022372701</v>
      </c>
      <c r="D103" s="50">
        <v>0.13556501718937991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0.21751517312362775</v>
      </c>
      <c r="D104" s="50">
        <v>0.21801919381431376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0.30580813757663927</v>
      </c>
      <c r="D105" s="50">
        <v>0.30574815494462321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0.30589309522317537</v>
      </c>
      <c r="D106" s="50">
        <v>0.30583254672201249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0.3069120054950657</v>
      </c>
      <c r="D107" s="50">
        <v>0.30685356319217238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0.30611624489357681</v>
      </c>
      <c r="D108" s="50">
        <v>0.30605887652080821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9.0644194508119322E-2</v>
      </c>
      <c r="D109" s="50">
        <v>9.0768706563839965E-2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6.6531079577735075E-2</v>
      </c>
      <c r="D110" s="50">
        <v>6.6499447822984614E-2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0.18551683676813546</v>
      </c>
      <c r="D111" s="50">
        <v>0.18549488127702052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0.22062406578537153</v>
      </c>
      <c r="D112" s="50">
        <v>0.2204929810102999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0.20500706883735559</v>
      </c>
      <c r="D113" s="50">
        <v>0.20445231214725551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0.1038419685559898</v>
      </c>
      <c r="D114" s="50">
        <v>0.1035885944626949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0.33760396505268608</v>
      </c>
      <c r="D115" s="50">
        <v>0.33563551008651032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0.17688550250139673</v>
      </c>
      <c r="D116" s="50">
        <v>0.17635311662386904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0.1138983282390347</v>
      </c>
      <c r="D117" s="50">
        <v>0.11352129820998046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5.7655084201017948E-2</v>
      </c>
      <c r="D118" s="50">
        <v>5.7491313557760632E-2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9.9436736103873963E-2</v>
      </c>
      <c r="D119" s="50">
        <v>9.9232191008917031E-2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0.19809276082187474</v>
      </c>
      <c r="D120" s="50">
        <v>0.19747447931435219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9.866961563909879E-2</v>
      </c>
      <c r="D121" s="50">
        <v>9.8423138924208897E-2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0.11002158118769036</v>
      </c>
      <c r="D122" s="50">
        <v>0.11001271154090655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951</v>
      </c>
      <c r="C123" s="39">
        <v>6.3810325136956184E-2</v>
      </c>
      <c r="D123" s="50">
        <v>6.3604581048701411E-2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952</v>
      </c>
      <c r="C124" s="39">
        <v>0.13284886602859095</v>
      </c>
      <c r="D124" s="50">
        <v>0.13277641394709389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281</v>
      </c>
      <c r="C125" s="39">
        <v>0.3866829931463388</v>
      </c>
      <c r="D125" s="50">
        <v>0.38655533381207358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0.15179877161263422</v>
      </c>
      <c r="D126" s="50">
        <v>0.15178750755050568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0.10019734677936251</v>
      </c>
      <c r="D127" s="50">
        <v>9.9941012357401465E-2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7.9594597860980276E-2</v>
      </c>
      <c r="D128" s="50">
        <v>7.945741200901682E-2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5.5436959431016598E-2</v>
      </c>
      <c r="D129" s="50">
        <v>5.5266309856188155E-2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0.19438210357642444</v>
      </c>
      <c r="D130" s="50">
        <v>0.19385222698627905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0.19983932348874514</v>
      </c>
      <c r="D131" s="50">
        <v>0.1990105785002379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953</v>
      </c>
      <c r="C132" s="39">
        <v>0.27127529223834046</v>
      </c>
      <c r="D132" s="50">
        <v>0.27125186309626165</v>
      </c>
      <c r="E132" s="51">
        <v>0</v>
      </c>
      <c r="F132" s="52">
        <v>1</v>
      </c>
    </row>
    <row r="133" spans="1:6" x14ac:dyDescent="0.25">
      <c r="A133" s="48" t="s">
        <v>296</v>
      </c>
      <c r="B133" s="49" t="s">
        <v>954</v>
      </c>
      <c r="C133" s="39">
        <v>0.25081322814897156</v>
      </c>
      <c r="D133" s="50">
        <v>0.25010129980574997</v>
      </c>
      <c r="E133" s="51">
        <v>0</v>
      </c>
      <c r="F133" s="52">
        <v>0</v>
      </c>
    </row>
    <row r="134" spans="1:6" x14ac:dyDescent="0.25">
      <c r="A134" s="48" t="s">
        <v>298</v>
      </c>
      <c r="B134" s="49" t="s">
        <v>955</v>
      </c>
      <c r="C134" s="39">
        <v>0.23556757849635293</v>
      </c>
      <c r="D134" s="50">
        <v>0.23485193113278405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956</v>
      </c>
      <c r="C135" s="39">
        <v>0.16806772548256912</v>
      </c>
      <c r="D135" s="50">
        <v>0.16821721617382351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957</v>
      </c>
      <c r="C136" s="39">
        <v>0.36725074544459957</v>
      </c>
      <c r="D136" s="50">
        <v>0.36602091101267242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305</v>
      </c>
      <c r="C137" s="39">
        <v>0.36170813877422747</v>
      </c>
      <c r="D137" s="50">
        <v>0.3605637092662724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958</v>
      </c>
      <c r="C138" s="39">
        <v>0.23414897741348328</v>
      </c>
      <c r="D138" s="50">
        <v>0.23365102703246121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959</v>
      </c>
      <c r="C139" s="39">
        <v>8.0827969016609519E-2</v>
      </c>
      <c r="D139" s="50">
        <v>8.0820752967287537E-2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311</v>
      </c>
      <c r="C140" s="39">
        <v>0.15428888425242993</v>
      </c>
      <c r="D140" s="50">
        <v>0.15430075617851469</v>
      </c>
      <c r="E140" s="51">
        <v>1</v>
      </c>
      <c r="F140" s="52">
        <v>0</v>
      </c>
    </row>
    <row r="141" spans="1:6" x14ac:dyDescent="0.25">
      <c r="A141" s="48" t="s">
        <v>312</v>
      </c>
      <c r="B141" s="49" t="s">
        <v>313</v>
      </c>
      <c r="C141" s="39">
        <v>4.3887867571133006E-2</v>
      </c>
      <c r="D141" s="50">
        <v>4.3768209781311768E-2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315</v>
      </c>
      <c r="C142" s="39">
        <v>0.10524194137251237</v>
      </c>
      <c r="D142" s="50">
        <v>0.10526035872271527</v>
      </c>
      <c r="E142" s="51">
        <v>1</v>
      </c>
      <c r="F142" s="52">
        <v>0</v>
      </c>
    </row>
    <row r="143" spans="1:6" x14ac:dyDescent="0.25">
      <c r="A143" s="48" t="s">
        <v>316</v>
      </c>
      <c r="B143" s="49" t="s">
        <v>317</v>
      </c>
      <c r="C143" s="39">
        <v>0.42769200099900012</v>
      </c>
      <c r="D143" s="50">
        <v>0.42761381908117674</v>
      </c>
      <c r="E143" s="51">
        <v>0</v>
      </c>
      <c r="F143" s="52">
        <v>0</v>
      </c>
    </row>
    <row r="144" spans="1:6" x14ac:dyDescent="0.25">
      <c r="A144" s="61" t="s">
        <v>318</v>
      </c>
      <c r="B144" s="49" t="s">
        <v>319</v>
      </c>
      <c r="C144" s="39">
        <v>0.1703909953578501</v>
      </c>
      <c r="D144" s="50">
        <v>0.17035671014454365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960</v>
      </c>
      <c r="C145" s="39">
        <v>7.6157640107899507E-2</v>
      </c>
      <c r="D145" s="50">
        <v>7.6163873663939341E-2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961</v>
      </c>
      <c r="C146" s="39">
        <v>5.7554288012746237E-2</v>
      </c>
      <c r="D146" s="50">
        <v>5.7551857796696831E-2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962</v>
      </c>
      <c r="C147" s="39">
        <v>9.2351454575544986E-2</v>
      </c>
      <c r="D147" s="50">
        <v>9.2199564742835402E-2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963</v>
      </c>
      <c r="C148" s="39">
        <v>6.756509599500482E-2</v>
      </c>
      <c r="D148" s="50">
        <v>6.737672466895249E-2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329</v>
      </c>
      <c r="C149" s="39">
        <v>0.15320884561598441</v>
      </c>
      <c r="D149" s="50">
        <v>0.15336577049975345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964</v>
      </c>
      <c r="C150" s="39">
        <v>7.8628885298860751E-2</v>
      </c>
      <c r="D150" s="50">
        <v>7.8391112339255054E-2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333</v>
      </c>
      <c r="C151" s="39">
        <v>0.20705178464645368</v>
      </c>
      <c r="D151" s="50">
        <v>0.20632528170058584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965</v>
      </c>
      <c r="C152" s="39">
        <v>0.10907834481449141</v>
      </c>
      <c r="D152" s="50">
        <v>0.1093564776550997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337</v>
      </c>
      <c r="C153" s="39">
        <v>0.11409927944234732</v>
      </c>
      <c r="D153" s="50">
        <v>0.11391215236160523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966</v>
      </c>
      <c r="C154" s="39">
        <v>9.2512365925272358E-2</v>
      </c>
      <c r="D154" s="50">
        <v>9.2517565910287897E-2</v>
      </c>
      <c r="E154" s="51">
        <v>0</v>
      </c>
      <c r="F154" s="52">
        <v>1</v>
      </c>
    </row>
    <row r="155" spans="1:6" x14ac:dyDescent="0.25">
      <c r="A155" s="48" t="s">
        <v>340</v>
      </c>
      <c r="B155" s="49" t="s">
        <v>341</v>
      </c>
      <c r="C155" s="39">
        <v>0.22217187738217328</v>
      </c>
      <c r="D155" s="50">
        <v>0.22420148140210033</v>
      </c>
      <c r="E155" s="51">
        <v>0</v>
      </c>
      <c r="F155" s="52">
        <v>0</v>
      </c>
    </row>
    <row r="156" spans="1:6" x14ac:dyDescent="0.25">
      <c r="A156" s="48" t="s">
        <v>342</v>
      </c>
      <c r="B156" s="49" t="s">
        <v>343</v>
      </c>
      <c r="C156" s="39">
        <v>0.16091648925244656</v>
      </c>
      <c r="D156" s="50">
        <v>0.16041266348678251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7.4690155534430938E-2</v>
      </c>
      <c r="D157" s="50">
        <v>7.4693234319285387E-2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0.12521657410611911</v>
      </c>
      <c r="D158" s="50">
        <v>0.12485456516236615</v>
      </c>
      <c r="E158" s="51">
        <v>1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0.17282630336980942</v>
      </c>
      <c r="D159" s="50">
        <v>0.17286728826859793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0.27730396232639176</v>
      </c>
      <c r="D160" s="50">
        <v>0.27728057526889555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0.13752686851446863</v>
      </c>
      <c r="D161" s="50">
        <v>0.13844771773017167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355</v>
      </c>
      <c r="C162" s="39">
        <v>6.3983868459758356E-2</v>
      </c>
      <c r="D162" s="50">
        <v>6.3726004280623957E-2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357</v>
      </c>
      <c r="C163" s="39">
        <v>0.24663356260195296</v>
      </c>
      <c r="D163" s="50">
        <v>0.24963498276929796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967</v>
      </c>
      <c r="C164" s="39">
        <v>8.7853931494933632E-2</v>
      </c>
      <c r="D164" s="50">
        <v>8.76942505818607E-2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968</v>
      </c>
      <c r="C165" s="39">
        <v>0.20517728684547326</v>
      </c>
      <c r="D165" s="50">
        <v>0.20538531717810157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969</v>
      </c>
      <c r="C166" s="39">
        <v>0.12219286334049739</v>
      </c>
      <c r="D166" s="50">
        <v>0.12200202637887061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365</v>
      </c>
      <c r="C167" s="39">
        <v>0.11377164458984609</v>
      </c>
      <c r="D167" s="50">
        <v>0.11392932721655562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367</v>
      </c>
      <c r="C168" s="39">
        <v>0.23910476104571832</v>
      </c>
      <c r="D168" s="50">
        <v>0.23866291637520085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0.18921460962106679</v>
      </c>
      <c r="D169" s="50">
        <v>0.18871336218148227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970</v>
      </c>
      <c r="C170" s="39">
        <v>0.16839848800320467</v>
      </c>
      <c r="D170" s="50">
        <v>0.16880993016568269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971</v>
      </c>
      <c r="C171" s="39">
        <v>0.14290233979547953</v>
      </c>
      <c r="D171" s="50">
        <v>0.14218346796592901</v>
      </c>
      <c r="E171" s="51">
        <v>0</v>
      </c>
      <c r="F171" s="52">
        <v>1</v>
      </c>
    </row>
    <row r="172" spans="1:6" x14ac:dyDescent="0.25">
      <c r="A172" s="48" t="s">
        <v>374</v>
      </c>
      <c r="B172" s="49" t="s">
        <v>375</v>
      </c>
      <c r="C172" s="39">
        <v>0.16583297045739309</v>
      </c>
      <c r="D172" s="50">
        <v>0.16525995552493872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0.4379492218844625</v>
      </c>
      <c r="D173" s="50">
        <v>0.43604743479851188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0.15118675200227061</v>
      </c>
      <c r="D174" s="50">
        <v>0.15073222652129448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0.22009811553473696</v>
      </c>
      <c r="D175" s="50">
        <v>0.21977940258577564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972</v>
      </c>
      <c r="C176" s="79">
        <v>8.8870347221416096E-2</v>
      </c>
      <c r="D176" s="50">
        <v>8.8748400605947506E-2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0.10001205073114634</v>
      </c>
      <c r="D177" s="58">
        <v>9.9675365592130846E-2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0.11036917004409859</v>
      </c>
      <c r="D178" s="50">
        <v>0.11022017395819791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0.13328110635171864</v>
      </c>
      <c r="D179" s="50">
        <v>0.13301994748240395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973</v>
      </c>
      <c r="C180" s="39">
        <v>5.773401040502886E-2</v>
      </c>
      <c r="D180" s="50">
        <v>5.7572329997354239E-2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393</v>
      </c>
      <c r="C181" s="39">
        <v>0.10491744721795412</v>
      </c>
      <c r="D181" s="50">
        <v>0.10505857920100159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395</v>
      </c>
      <c r="C182" s="39">
        <v>0.13852326126374945</v>
      </c>
      <c r="D182" s="50">
        <v>0.1383486278569343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974</v>
      </c>
      <c r="C183" s="39">
        <v>7.8617518369678785E-2</v>
      </c>
      <c r="D183" s="50">
        <v>7.8432751967938003E-2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399</v>
      </c>
      <c r="C184" s="39">
        <v>0.1598805453620134</v>
      </c>
      <c r="D184" s="50">
        <v>0.15937314709299427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0.27225005444253342</v>
      </c>
      <c r="D185" s="50">
        <v>0.27175696645093766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0.2417431548249423</v>
      </c>
      <c r="D186" s="50">
        <v>0.24120481127189233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0.12862376271373455</v>
      </c>
      <c r="D187" s="50">
        <v>0.12828339059267119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7.2218558165426466E-2</v>
      </c>
      <c r="D188" s="50">
        <v>7.1977154582202732E-2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0.30339697718886305</v>
      </c>
      <c r="D189" s="50">
        <v>0.30336543441259334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0.13750467498514191</v>
      </c>
      <c r="D190" s="50">
        <v>0.13778340498319791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0.29963908163652869</v>
      </c>
      <c r="D191" s="50">
        <v>0.29894680798011314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8.4737775660905901E-2</v>
      </c>
      <c r="D192" s="50">
        <v>8.4603285194419175E-2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0.20688038055162977</v>
      </c>
      <c r="D193" s="50">
        <v>0.20687076614993921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0.18676839384681879</v>
      </c>
      <c r="D194" s="50">
        <v>0.18679544463595535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0.23005582600897143</v>
      </c>
      <c r="D195" s="50">
        <v>0.2294398517379819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0.24922636559117517</v>
      </c>
      <c r="D196" s="50">
        <v>0.24911815723631586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0.22406355543165429</v>
      </c>
      <c r="D197" s="50">
        <v>0.22401801585502598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9.6504694320063908E-2</v>
      </c>
      <c r="D198" s="50">
        <v>9.6210732656618184E-2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0.13516132728305505</v>
      </c>
      <c r="D199" s="50">
        <v>0.13482564527017446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0.34606395861879485</v>
      </c>
      <c r="D200" s="50">
        <v>0.34694783730371059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9.1737252177764267E-2</v>
      </c>
      <c r="D201" s="50">
        <v>9.1424203588320541E-2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0.1968320812777844</v>
      </c>
      <c r="D202" s="50">
        <v>0.19623820169582687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0.15028224994869549</v>
      </c>
      <c r="D203" s="50">
        <v>0.14980776614580529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8.4139548154467642E-2</v>
      </c>
      <c r="D204" s="50">
        <v>8.3895973457969175E-2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0.15993999121755342</v>
      </c>
      <c r="D205" s="50">
        <v>0.1593964652383783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0.14298738781034151</v>
      </c>
      <c r="D206" s="50">
        <v>0.14241916809669677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0.10235876115372583</v>
      </c>
      <c r="D207" s="50">
        <v>0.10200307881618373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8.2024054894220377E-2</v>
      </c>
      <c r="D208" s="50">
        <v>8.1753898622080476E-2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449</v>
      </c>
      <c r="C209" s="39">
        <v>0.16134937571642896</v>
      </c>
      <c r="D209" s="50">
        <v>0.1609687130261224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975</v>
      </c>
      <c r="C210" s="39">
        <v>7.5693177914223753E-2</v>
      </c>
      <c r="D210" s="50">
        <v>7.5507094942569158E-2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8.2757434323041362E-2</v>
      </c>
      <c r="D211" s="50">
        <v>8.2517678847859016E-2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0.17427022699917252</v>
      </c>
      <c r="D212" s="58">
        <v>0.17399890431375975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457</v>
      </c>
      <c r="C213" s="39">
        <v>0.1169847943091229</v>
      </c>
      <c r="D213" s="58">
        <v>0.11667792869539098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459</v>
      </c>
      <c r="C214" s="39">
        <v>0.15629292078530987</v>
      </c>
      <c r="D214" s="50">
        <v>0.15590138723953045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0.28368183188612017</v>
      </c>
      <c r="D215" s="50">
        <v>0.28385424471143622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976</v>
      </c>
      <c r="C216" s="39">
        <v>7.989198196040484E-2</v>
      </c>
      <c r="D216" s="50">
        <v>7.9638457475083746E-2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465</v>
      </c>
      <c r="C217" s="39">
        <v>7.1523791008184068E-2</v>
      </c>
      <c r="D217" s="50">
        <v>7.1516384168554548E-2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467</v>
      </c>
      <c r="C218" s="39">
        <v>0.1166719431976579</v>
      </c>
      <c r="D218" s="50">
        <v>0.11640909706599693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977</v>
      </c>
      <c r="C219" s="39">
        <v>6.8827324688599548E-2</v>
      </c>
      <c r="D219" s="50">
        <v>6.8601328429023306E-2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471</v>
      </c>
      <c r="C220" s="39">
        <v>0.16282072236710526</v>
      </c>
      <c r="D220" s="50">
        <v>0.16469348658789357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473</v>
      </c>
      <c r="C221" s="39">
        <v>6.7193165230045704E-2</v>
      </c>
      <c r="D221" s="50">
        <v>6.7000013659724245E-2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475</v>
      </c>
      <c r="C222" s="39">
        <v>0.18240374896663922</v>
      </c>
      <c r="D222" s="50">
        <v>0.18173389448636484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9.8804807630790498E-2</v>
      </c>
      <c r="D223" s="50">
        <v>9.849724024113081E-2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978</v>
      </c>
      <c r="C224" s="39">
        <v>0.10004754824667389</v>
      </c>
      <c r="D224" s="50">
        <v>9.9884344163224656E-2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979</v>
      </c>
      <c r="C225" s="39">
        <v>6.8632375693241918E-2</v>
      </c>
      <c r="D225" s="50">
        <v>6.858517296170269E-2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483</v>
      </c>
      <c r="C226" s="39">
        <v>7.3724891828502295E-2</v>
      </c>
      <c r="D226" s="62">
        <v>7.3553425762150348E-2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485</v>
      </c>
      <c r="C227" s="39">
        <v>0.14115566326070261</v>
      </c>
      <c r="D227" s="50">
        <v>0.14105927997506518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487</v>
      </c>
      <c r="C228" s="39">
        <v>0.17352700820392014</v>
      </c>
      <c r="D228" s="50">
        <v>0.17307654469375666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489</v>
      </c>
      <c r="C229" s="39">
        <v>0.16437394460996455</v>
      </c>
      <c r="D229" s="50">
        <v>0.16437720216426049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0.23548006210447753</v>
      </c>
      <c r="D230" s="50">
        <v>0.23510128640901057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5.2687668152085157E-2</v>
      </c>
      <c r="D231" s="50">
        <v>5.2691606159438381E-2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495</v>
      </c>
      <c r="C232" s="39">
        <v>0.25724917244268675</v>
      </c>
      <c r="D232" s="50">
        <v>0.25665241385725612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497</v>
      </c>
      <c r="C233" s="39">
        <v>0.16007087897271177</v>
      </c>
      <c r="D233" s="50">
        <v>0.15978150034952704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499</v>
      </c>
      <c r="C234" s="39">
        <v>8.3822072233761008E-2</v>
      </c>
      <c r="D234" s="50">
        <v>8.4476338763668002E-2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980</v>
      </c>
      <c r="C235" s="39">
        <v>6.7076148861025836E-2</v>
      </c>
      <c r="D235" s="50">
        <v>6.6850823530922338E-2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981</v>
      </c>
      <c r="C236" s="39">
        <v>7.3205196682228552E-2</v>
      </c>
      <c r="D236" s="50">
        <v>7.3180728272461054E-2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505</v>
      </c>
      <c r="C237" s="39">
        <v>0.12967100273506862</v>
      </c>
      <c r="D237" s="50">
        <v>0.12929119122053578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982</v>
      </c>
      <c r="C238" s="39">
        <v>0.10565434403815976</v>
      </c>
      <c r="D238" s="50">
        <v>0.10542098932429433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509</v>
      </c>
      <c r="C239" s="39">
        <v>0.19148382636490976</v>
      </c>
      <c r="D239" s="50">
        <v>0.19037585986232622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511</v>
      </c>
      <c r="C240" s="39">
        <v>9.7372389710472587E-2</v>
      </c>
      <c r="D240" s="50">
        <v>9.7453069632518111E-2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7.5838811420115781E-2</v>
      </c>
      <c r="D241" s="50">
        <v>7.5635363746879347E-2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0.30790971569559095</v>
      </c>
      <c r="D242" s="50">
        <v>0.30746621972835531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517</v>
      </c>
      <c r="C243" s="39">
        <v>0.14203730979154888</v>
      </c>
      <c r="D243" s="50">
        <v>0.14177910257211207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519</v>
      </c>
      <c r="C244" s="39">
        <v>0.18029366533271002</v>
      </c>
      <c r="D244" s="50">
        <v>0.17979915543407188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521</v>
      </c>
      <c r="C245" s="39">
        <v>9.1526267952614676E-2</v>
      </c>
      <c r="D245" s="50">
        <v>9.1360641526202283E-2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983</v>
      </c>
      <c r="C246" s="39">
        <v>0.12424598175770915</v>
      </c>
      <c r="D246" s="50">
        <v>0.12402799756416052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525</v>
      </c>
      <c r="C247" s="39">
        <v>0.18927067966807784</v>
      </c>
      <c r="D247" s="50">
        <v>0.18964363079833477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984</v>
      </c>
      <c r="C248" s="39">
        <v>6.1839041939010998E-2</v>
      </c>
      <c r="D248" s="50">
        <v>6.1911304808340457E-2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985</v>
      </c>
      <c r="C249" s="39">
        <v>5.7173677420062879E-2</v>
      </c>
      <c r="D249" s="50">
        <v>5.7169608404221861E-2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986</v>
      </c>
      <c r="C250" s="39">
        <v>5.3758226710256159E-2</v>
      </c>
      <c r="D250" s="50">
        <v>5.3604944082803786E-2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533</v>
      </c>
      <c r="C251" s="39">
        <v>5.525533425198341E-2</v>
      </c>
      <c r="D251" s="50">
        <v>5.5106818117689291E-2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535</v>
      </c>
      <c r="C252" s="39">
        <v>9.4614206680303597E-2</v>
      </c>
      <c r="D252" s="50">
        <v>9.4349073198796332E-2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537</v>
      </c>
      <c r="C253" s="39">
        <v>0.10370683912607939</v>
      </c>
      <c r="D253" s="50">
        <v>0.10342854826680926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539</v>
      </c>
      <c r="C254" s="39">
        <v>0.11804840820691373</v>
      </c>
      <c r="D254" s="50">
        <v>0.11823743539124157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987</v>
      </c>
      <c r="C255" s="39">
        <v>7.1714806289342736E-2</v>
      </c>
      <c r="D255" s="50">
        <v>7.1881703654289669E-2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543</v>
      </c>
      <c r="C256" s="39">
        <v>0.12704408244507134</v>
      </c>
      <c r="D256" s="50">
        <v>0.12703781241143386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545</v>
      </c>
      <c r="C257" s="39">
        <v>0.17841450759537947</v>
      </c>
      <c r="D257" s="50">
        <v>0.17895126046148049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547</v>
      </c>
      <c r="C258" s="79">
        <v>0.11169098028463717</v>
      </c>
      <c r="D258" s="50">
        <v>0.1121067613954799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549</v>
      </c>
      <c r="C259" s="79">
        <v>7.6122155112619494E-2</v>
      </c>
      <c r="D259" s="50">
        <v>7.5882885038523695E-2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551</v>
      </c>
      <c r="C260" s="79">
        <v>0.12486265459928947</v>
      </c>
      <c r="D260" s="50">
        <v>0.12485021315981164</v>
      </c>
      <c r="E260" s="51">
        <v>0</v>
      </c>
      <c r="F260" s="52">
        <v>0</v>
      </c>
    </row>
    <row r="261" spans="1:6" x14ac:dyDescent="0.25">
      <c r="A261" s="48" t="s">
        <v>552</v>
      </c>
      <c r="B261" s="49" t="s">
        <v>553</v>
      </c>
      <c r="C261" s="79">
        <v>0.30140749646527831</v>
      </c>
      <c r="D261" s="50">
        <v>0.30139169098156232</v>
      </c>
      <c r="E261" s="51">
        <v>0</v>
      </c>
      <c r="F261" s="52">
        <v>0</v>
      </c>
    </row>
    <row r="262" spans="1:6" x14ac:dyDescent="0.25">
      <c r="A262" s="48" t="s">
        <v>554</v>
      </c>
      <c r="B262" s="49" t="s">
        <v>555</v>
      </c>
      <c r="C262" s="79">
        <v>0.13922688762369445</v>
      </c>
      <c r="D262" s="50">
        <v>0.1388039179540605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557</v>
      </c>
      <c r="C263" s="79">
        <v>0.10852430451039521</v>
      </c>
      <c r="D263" s="50">
        <v>0.10897815425379966</v>
      </c>
      <c r="E263" s="51">
        <v>0</v>
      </c>
      <c r="F263" s="52">
        <v>0</v>
      </c>
    </row>
    <row r="264" spans="1:6" x14ac:dyDescent="0.25">
      <c r="A264" s="48" t="s">
        <v>558</v>
      </c>
      <c r="B264" s="49" t="s">
        <v>559</v>
      </c>
      <c r="C264" s="79">
        <v>9.9423736143595814E-2</v>
      </c>
      <c r="D264" s="50">
        <v>9.9437322941755238E-2</v>
      </c>
      <c r="E264" s="51">
        <v>0</v>
      </c>
      <c r="F264" s="52">
        <v>0</v>
      </c>
    </row>
    <row r="265" spans="1:6" x14ac:dyDescent="0.25">
      <c r="A265" s="48" t="s">
        <v>560</v>
      </c>
      <c r="B265" s="53" t="s">
        <v>561</v>
      </c>
      <c r="C265" s="39">
        <v>7.3887075384418438E-2</v>
      </c>
      <c r="D265" s="58">
        <v>7.3685240050235218E-2</v>
      </c>
      <c r="E265" s="51">
        <v>0</v>
      </c>
      <c r="F265" s="52">
        <v>0</v>
      </c>
    </row>
    <row r="266" spans="1:6" x14ac:dyDescent="0.25">
      <c r="A266" s="48" t="s">
        <v>562</v>
      </c>
      <c r="B266" s="49" t="s">
        <v>988</v>
      </c>
      <c r="C266" s="39">
        <v>7.0247347403395444E-2</v>
      </c>
      <c r="D266" s="58">
        <v>7.0107561011187203E-2</v>
      </c>
      <c r="E266" s="51">
        <v>0</v>
      </c>
      <c r="F266" s="52">
        <v>0</v>
      </c>
    </row>
    <row r="267" spans="1:6" x14ac:dyDescent="0.25">
      <c r="A267" s="48" t="s">
        <v>564</v>
      </c>
      <c r="B267" s="49" t="s">
        <v>565</v>
      </c>
      <c r="C267" s="39">
        <v>0.11562855548931925</v>
      </c>
      <c r="D267" s="50">
        <v>0.11562979116938124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567</v>
      </c>
      <c r="C268" s="39">
        <v>0.19054303650593316</v>
      </c>
      <c r="D268" s="50">
        <v>0.19053330928627069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569</v>
      </c>
      <c r="C269" s="39">
        <v>0.24775154905166802</v>
      </c>
      <c r="D269" s="50">
        <v>0.24719607299993213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571</v>
      </c>
      <c r="C270" s="39">
        <v>9.8098210087216114E-2</v>
      </c>
      <c r="D270" s="50">
        <v>9.8215156972862844E-2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989</v>
      </c>
      <c r="C271" s="39">
        <v>3.1452178454032378E-2</v>
      </c>
      <c r="D271" s="50">
        <v>3.1476137755567027E-2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575</v>
      </c>
      <c r="C272" s="39">
        <v>2.702533639879403E-2</v>
      </c>
      <c r="D272" s="50">
        <v>2.6969857569259289E-2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577</v>
      </c>
      <c r="C273" s="39">
        <v>0.15849417651975783</v>
      </c>
      <c r="D273" s="50">
        <v>0.15798577425731528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579</v>
      </c>
      <c r="C274" s="39">
        <v>6.3285788733529469E-2</v>
      </c>
      <c r="D274" s="50">
        <v>6.3151668660267196E-2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581</v>
      </c>
      <c r="C275" s="39">
        <v>0.21253607086557119</v>
      </c>
      <c r="D275" s="50">
        <v>0.21207869547612676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990</v>
      </c>
      <c r="C276" s="39">
        <v>0.33098578928850436</v>
      </c>
      <c r="D276" s="50">
        <v>0.33110937231699172</v>
      </c>
      <c r="E276" s="51">
        <v>0</v>
      </c>
      <c r="F276" s="52">
        <v>1</v>
      </c>
    </row>
    <row r="277" spans="1:6" x14ac:dyDescent="0.25">
      <c r="A277" s="61" t="s">
        <v>584</v>
      </c>
      <c r="B277" s="49" t="s">
        <v>585</v>
      </c>
      <c r="C277" s="39">
        <v>0.75666634886600348</v>
      </c>
      <c r="D277" s="50">
        <v>0.75645665888404701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587</v>
      </c>
      <c r="C278" s="39">
        <v>1.2611792108833753E-2</v>
      </c>
      <c r="D278" s="50">
        <v>1.266041073846743E-2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589</v>
      </c>
      <c r="C279" s="39">
        <v>1.6613743821287011E-2</v>
      </c>
      <c r="D279" s="50">
        <v>1.6615644868143292E-2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591</v>
      </c>
      <c r="C280" s="39">
        <v>8.4839401320590771E-2</v>
      </c>
      <c r="D280" s="50">
        <v>8.4650075760757976E-2</v>
      </c>
      <c r="E280" s="51">
        <v>0</v>
      </c>
      <c r="F280" s="52">
        <v>0</v>
      </c>
    </row>
    <row r="281" spans="1:6" x14ac:dyDescent="0.25">
      <c r="A281" s="48" t="s">
        <v>592</v>
      </c>
      <c r="B281" s="49" t="s">
        <v>593</v>
      </c>
      <c r="C281" s="39">
        <v>0.2268690284637509</v>
      </c>
      <c r="D281" s="50">
        <v>0.22641822846200957</v>
      </c>
      <c r="E281" s="51">
        <v>0</v>
      </c>
      <c r="F281" s="52">
        <v>0</v>
      </c>
    </row>
    <row r="282" spans="1:6" x14ac:dyDescent="0.25">
      <c r="A282" s="48" t="s">
        <v>594</v>
      </c>
      <c r="B282" s="49" t="s">
        <v>595</v>
      </c>
      <c r="C282" s="39">
        <v>0.20864639507315846</v>
      </c>
      <c r="D282" s="50">
        <v>0.20810351702765037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597</v>
      </c>
      <c r="C283" s="39">
        <v>0.30531153473556116</v>
      </c>
      <c r="D283" s="58">
        <v>0.30513856511848281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599</v>
      </c>
      <c r="C284" s="39">
        <v>0.169656612348483</v>
      </c>
      <c r="D284" s="58">
        <v>0.16960636693691503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0.13707726109224572</v>
      </c>
      <c r="D285" s="58">
        <v>0.13665899988967331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991</v>
      </c>
      <c r="C286" s="39">
        <v>6.1472482798152366E-2</v>
      </c>
      <c r="D286" s="58">
        <v>6.126966784797739E-2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605</v>
      </c>
      <c r="C287" s="39">
        <v>0.13851421083168916</v>
      </c>
      <c r="D287" s="50">
        <v>0.1382051661495815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607</v>
      </c>
      <c r="C288" s="39">
        <v>0.21818576775631038</v>
      </c>
      <c r="D288" s="58">
        <v>0.21841088788101881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609</v>
      </c>
      <c r="C289" s="39">
        <v>8.225994602490494E-2</v>
      </c>
      <c r="D289" s="50">
        <v>8.2008345790014814E-2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0.10495273300003936</v>
      </c>
      <c r="D290" s="50">
        <v>0.10541924511297411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992</v>
      </c>
      <c r="C291" s="39">
        <v>8.2691098856251199E-2</v>
      </c>
      <c r="D291" s="50">
        <v>8.2503632586744549E-2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615</v>
      </c>
      <c r="C292" s="39">
        <v>0.31463788123724623</v>
      </c>
      <c r="D292" s="50">
        <v>0.31457591062353729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617</v>
      </c>
      <c r="C293" s="39">
        <v>1.8664360852496269E-2</v>
      </c>
      <c r="D293" s="50">
        <v>1.8594732937305999E-2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4.7417706917510183E-2</v>
      </c>
      <c r="D294" s="50">
        <v>4.737432662058793E-2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0.1134639247493136</v>
      </c>
      <c r="D295" s="50">
        <v>0.11318861826102694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623</v>
      </c>
      <c r="C296" s="39">
        <v>5.8299772658311752E-2</v>
      </c>
      <c r="D296" s="50">
        <v>5.8321815176269345E-2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0.1169186678974746</v>
      </c>
      <c r="D297" s="50">
        <v>0.11657664319558689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627</v>
      </c>
      <c r="C298" s="39">
        <v>5.602267919035786E-2</v>
      </c>
      <c r="D298" s="50">
        <v>5.5976272497295296E-2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5.7041071667813491E-2</v>
      </c>
      <c r="D299" s="50">
        <v>5.6887600598611733E-2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631</v>
      </c>
      <c r="C300" s="39">
        <v>5.4043875589559455E-2</v>
      </c>
      <c r="D300" s="50">
        <v>5.4061612792214025E-2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633</v>
      </c>
      <c r="C301" s="39">
        <v>6.6550210345523081E-2</v>
      </c>
      <c r="D301" s="50">
        <v>6.635399340970552E-2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635</v>
      </c>
      <c r="C302" s="39">
        <v>9.3351133460833589E-3</v>
      </c>
      <c r="D302" s="50">
        <v>9.3000048319751196E-3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637</v>
      </c>
      <c r="C303" s="39">
        <v>6.9970238610294333E-2</v>
      </c>
      <c r="D303" s="50">
        <v>6.993661240938126E-2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639</v>
      </c>
      <c r="C304" s="39">
        <v>8.3180811675954258E-2</v>
      </c>
      <c r="D304" s="50">
        <v>8.3458402752858263E-2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641</v>
      </c>
      <c r="C305" s="39">
        <v>0.13878202503056652</v>
      </c>
      <c r="D305" s="50">
        <v>0.13834261612171395</v>
      </c>
      <c r="E305" s="51">
        <v>0</v>
      </c>
      <c r="F305" s="52">
        <v>0</v>
      </c>
    </row>
    <row r="306" spans="1:6" x14ac:dyDescent="0.25">
      <c r="A306" s="48" t="s">
        <v>642</v>
      </c>
      <c r="B306" s="49" t="s">
        <v>643</v>
      </c>
      <c r="C306" s="39">
        <v>2.7817809152855394E-2</v>
      </c>
      <c r="D306" s="50">
        <v>2.7721205124206422E-2</v>
      </c>
      <c r="E306" s="51">
        <v>0</v>
      </c>
      <c r="F306" s="52">
        <v>0</v>
      </c>
    </row>
    <row r="307" spans="1:6" x14ac:dyDescent="0.25">
      <c r="A307" s="54" t="s">
        <v>644</v>
      </c>
      <c r="B307" s="57" t="s">
        <v>645</v>
      </c>
      <c r="C307" s="39">
        <v>8.8769022480684134E-2</v>
      </c>
      <c r="D307" s="50">
        <v>8.8762778839554593E-2</v>
      </c>
      <c r="E307" s="55">
        <v>0</v>
      </c>
      <c r="F307" s="52">
        <v>0</v>
      </c>
    </row>
    <row r="308" spans="1:6" x14ac:dyDescent="0.25">
      <c r="A308" s="48" t="s">
        <v>646</v>
      </c>
      <c r="B308" s="49" t="s">
        <v>993</v>
      </c>
      <c r="C308" s="39">
        <v>5.8530155750746972E-2</v>
      </c>
      <c r="D308" s="50">
        <v>5.850711001897943E-2</v>
      </c>
      <c r="E308" s="51">
        <v>0</v>
      </c>
      <c r="F308" s="52">
        <v>0</v>
      </c>
    </row>
    <row r="309" spans="1:6" x14ac:dyDescent="0.25">
      <c r="A309" s="48" t="s">
        <v>648</v>
      </c>
      <c r="B309" s="49" t="s">
        <v>649</v>
      </c>
      <c r="C309" s="39">
        <v>6.1235933954296169E-2</v>
      </c>
      <c r="D309" s="50">
        <v>6.1091562870992509E-2</v>
      </c>
      <c r="E309" s="51">
        <v>0</v>
      </c>
      <c r="F309" s="52">
        <v>0</v>
      </c>
    </row>
    <row r="310" spans="1:6" x14ac:dyDescent="0.25">
      <c r="A310" s="48" t="s">
        <v>650</v>
      </c>
      <c r="B310" s="49" t="s">
        <v>994</v>
      </c>
      <c r="C310" s="39">
        <v>6.1093750322088247E-2</v>
      </c>
      <c r="D310" s="50">
        <v>6.110116900995622E-2</v>
      </c>
      <c r="E310" s="51">
        <v>0</v>
      </c>
      <c r="F310" s="52">
        <v>0</v>
      </c>
    </row>
    <row r="311" spans="1:6" x14ac:dyDescent="0.25">
      <c r="A311" s="48" t="s">
        <v>650</v>
      </c>
      <c r="B311" s="49" t="s">
        <v>995</v>
      </c>
      <c r="C311" s="39">
        <v>9.6597700909722195E-2</v>
      </c>
      <c r="D311" s="50">
        <v>9.6609430885178524E-2</v>
      </c>
      <c r="E311" s="51">
        <v>1</v>
      </c>
      <c r="F311" s="52">
        <v>0</v>
      </c>
    </row>
    <row r="312" spans="1:6" x14ac:dyDescent="0.25">
      <c r="A312" s="48" t="s">
        <v>653</v>
      </c>
      <c r="B312" s="49" t="s">
        <v>654</v>
      </c>
      <c r="C312" s="39">
        <v>5.4904178532993453E-2</v>
      </c>
      <c r="D312" s="50">
        <v>5.4768629084109378E-2</v>
      </c>
      <c r="E312" s="51">
        <v>0</v>
      </c>
      <c r="F312" s="52">
        <v>0</v>
      </c>
    </row>
    <row r="313" spans="1:6" x14ac:dyDescent="0.25">
      <c r="A313" s="48" t="s">
        <v>655</v>
      </c>
      <c r="B313" s="49" t="s">
        <v>656</v>
      </c>
      <c r="C313" s="39">
        <v>4.5240473603661152E-2</v>
      </c>
      <c r="D313" s="50">
        <v>4.513764830389462E-2</v>
      </c>
      <c r="E313" s="51">
        <v>0</v>
      </c>
      <c r="F313" s="52">
        <v>0</v>
      </c>
    </row>
    <row r="314" spans="1:6" x14ac:dyDescent="0.25">
      <c r="A314" s="48" t="s">
        <v>657</v>
      </c>
      <c r="B314" s="57" t="s">
        <v>658</v>
      </c>
      <c r="C314" s="39">
        <v>4.5970488365697421E-2</v>
      </c>
      <c r="D314" s="50">
        <v>4.5864095978747729E-2</v>
      </c>
      <c r="E314" s="51">
        <v>0</v>
      </c>
      <c r="F314" s="52">
        <v>0</v>
      </c>
    </row>
    <row r="315" spans="1:6" x14ac:dyDescent="0.25">
      <c r="A315" s="48" t="s">
        <v>659</v>
      </c>
      <c r="B315" s="49" t="s">
        <v>660</v>
      </c>
      <c r="C315" s="39">
        <v>9.6278490162772928E-2</v>
      </c>
      <c r="D315" s="50">
        <v>9.6121423468795555E-2</v>
      </c>
      <c r="E315" s="51">
        <v>0</v>
      </c>
      <c r="F315" s="52">
        <v>0</v>
      </c>
    </row>
    <row r="316" spans="1:6" x14ac:dyDescent="0.25">
      <c r="A316" s="48" t="s">
        <v>661</v>
      </c>
      <c r="B316" s="49" t="s">
        <v>662</v>
      </c>
      <c r="C316" s="39">
        <v>6.4172173104273783E-2</v>
      </c>
      <c r="D316" s="50">
        <v>6.4047968851610765E-2</v>
      </c>
      <c r="E316" s="51">
        <v>0</v>
      </c>
      <c r="F316" s="52">
        <v>0</v>
      </c>
    </row>
    <row r="317" spans="1:6" x14ac:dyDescent="0.25">
      <c r="A317" s="48" t="s">
        <v>663</v>
      </c>
      <c r="B317" s="57" t="s">
        <v>664</v>
      </c>
      <c r="C317" s="39">
        <v>0.10573068702267824</v>
      </c>
      <c r="D317" s="50">
        <v>0.10573273055463385</v>
      </c>
      <c r="E317" s="51">
        <v>0</v>
      </c>
      <c r="F317" s="52">
        <v>0</v>
      </c>
    </row>
    <row r="318" spans="1:6" x14ac:dyDescent="0.25">
      <c r="A318" s="48" t="s">
        <v>665</v>
      </c>
      <c r="B318" s="53" t="s">
        <v>666</v>
      </c>
      <c r="C318" s="39">
        <v>7.5789567766789551E-2</v>
      </c>
      <c r="D318" s="50">
        <v>7.5730744465408145E-2</v>
      </c>
      <c r="E318" s="51">
        <v>0</v>
      </c>
      <c r="F318" s="52">
        <v>0</v>
      </c>
    </row>
    <row r="319" spans="1:6" x14ac:dyDescent="0.25">
      <c r="A319" s="48" t="s">
        <v>667</v>
      </c>
      <c r="B319" s="49" t="s">
        <v>996</v>
      </c>
      <c r="C319" s="39">
        <v>5.8295512941746758E-2</v>
      </c>
      <c r="D319" s="50">
        <v>5.8299912980257135E-2</v>
      </c>
      <c r="E319" s="51">
        <v>0</v>
      </c>
      <c r="F319" s="52">
        <v>0</v>
      </c>
    </row>
    <row r="320" spans="1:6" x14ac:dyDescent="0.25">
      <c r="A320" s="48" t="s">
        <v>669</v>
      </c>
      <c r="B320" s="49" t="s">
        <v>670</v>
      </c>
      <c r="C320" s="39">
        <v>6.1610359279261215E-2</v>
      </c>
      <c r="D320" s="50">
        <v>6.1441424817410509E-2</v>
      </c>
      <c r="E320" s="51">
        <v>0</v>
      </c>
      <c r="F320" s="52">
        <v>0</v>
      </c>
    </row>
    <row r="321" spans="1:6" x14ac:dyDescent="0.25">
      <c r="A321"/>
      <c r="B321"/>
      <c r="C321"/>
      <c r="D321"/>
      <c r="E321"/>
      <c r="F321"/>
    </row>
    <row r="322" spans="1:6" x14ac:dyDescent="0.25">
      <c r="A322"/>
      <c r="B322"/>
      <c r="C322"/>
      <c r="D322"/>
      <c r="E322"/>
      <c r="F322"/>
    </row>
    <row r="323" spans="1:6" x14ac:dyDescent="0.25">
      <c r="A323"/>
      <c r="B323"/>
      <c r="C323"/>
      <c r="D323"/>
      <c r="E323"/>
      <c r="F323"/>
    </row>
    <row r="324" spans="1:6" x14ac:dyDescent="0.25">
      <c r="A324"/>
      <c r="B324"/>
      <c r="C324"/>
      <c r="D324"/>
      <c r="E324"/>
      <c r="F324"/>
    </row>
    <row r="325" spans="1:6" x14ac:dyDescent="0.25">
      <c r="A325"/>
      <c r="B325"/>
      <c r="C325"/>
      <c r="D325"/>
      <c r="E325"/>
      <c r="F325"/>
    </row>
    <row r="326" spans="1:6" x14ac:dyDescent="0.25">
      <c r="A326"/>
      <c r="B326"/>
      <c r="C326"/>
      <c r="D326"/>
      <c r="E326"/>
      <c r="F326"/>
    </row>
    <row r="327" spans="1:6" x14ac:dyDescent="0.25">
      <c r="A327"/>
      <c r="B327"/>
      <c r="C327"/>
      <c r="D327"/>
      <c r="E327"/>
      <c r="F327"/>
    </row>
    <row r="328" spans="1:6" x14ac:dyDescent="0.25">
      <c r="A328"/>
      <c r="B328"/>
      <c r="C328"/>
      <c r="D328"/>
      <c r="E328"/>
      <c r="F328"/>
    </row>
    <row r="329" spans="1:6" x14ac:dyDescent="0.25">
      <c r="A329"/>
      <c r="B329"/>
      <c r="C329"/>
      <c r="D329"/>
      <c r="E329"/>
      <c r="F329"/>
    </row>
    <row r="330" spans="1:6" x14ac:dyDescent="0.25">
      <c r="A330"/>
      <c r="B330"/>
      <c r="C330"/>
      <c r="D330"/>
      <c r="E330"/>
      <c r="F330"/>
    </row>
    <row r="331" spans="1:6" x14ac:dyDescent="0.25">
      <c r="A331"/>
      <c r="B331"/>
      <c r="C331"/>
      <c r="D331"/>
      <c r="E331"/>
      <c r="F331"/>
    </row>
    <row r="332" spans="1:6" x14ac:dyDescent="0.25">
      <c r="A332"/>
      <c r="B332"/>
      <c r="C332"/>
      <c r="D332"/>
      <c r="E332"/>
      <c r="F33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:F4">
    <cfRule type="cellIs" dxfId="8" priority="21" stopIfTrue="1" operator="equal">
      <formula>1</formula>
    </cfRule>
  </conditionalFormatting>
  <conditionalFormatting sqref="E5:F320">
    <cfRule type="cellIs" dxfId="7" priority="20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"INTERVALLES DE MARGE EN VIGUEUR LE "&amp;'OPTIONS - INTERVALLES DE MARGE'!A1</f>
        <v>INTERVALLES DE MARGE EN VIGUEUR LE 2 FEVRIER 2023</v>
      </c>
      <c r="B2" s="103"/>
      <c r="C2" s="103"/>
      <c r="D2" s="103"/>
    </row>
    <row r="3" spans="1:4" ht="12.75" customHeight="1" x14ac:dyDescent="0.25">
      <c r="A3" s="105" t="s">
        <v>20</v>
      </c>
      <c r="B3" s="107" t="s">
        <v>21</v>
      </c>
      <c r="C3" s="107" t="s">
        <v>28</v>
      </c>
      <c r="D3" s="171" t="s">
        <v>29</v>
      </c>
    </row>
    <row r="4" spans="1:4" ht="18.75" customHeight="1" thickBot="1" x14ac:dyDescent="0.3">
      <c r="A4" s="117"/>
      <c r="B4" s="119"/>
      <c r="C4" s="119"/>
      <c r="D4" s="172"/>
    </row>
    <row r="5" spans="1:4" x14ac:dyDescent="0.25">
      <c r="A5" s="48" t="s">
        <v>671</v>
      </c>
      <c r="B5" s="49" t="s">
        <v>997</v>
      </c>
      <c r="C5" s="39">
        <v>3.1294654149866151E-3</v>
      </c>
      <c r="D5" s="50">
        <v>3.1136963231619664E-3</v>
      </c>
    </row>
    <row r="6" spans="1:4" x14ac:dyDescent="0.25">
      <c r="A6" s="48" t="s">
        <v>673</v>
      </c>
      <c r="B6" s="49" t="s">
        <v>997</v>
      </c>
      <c r="C6" s="39">
        <v>4.4110119744153985E-3</v>
      </c>
      <c r="D6" s="50">
        <v>4.3931996642083155E-3</v>
      </c>
    </row>
    <row r="7" spans="1:4" x14ac:dyDescent="0.25">
      <c r="A7" s="48" t="s">
        <v>674</v>
      </c>
      <c r="B7" s="49" t="s">
        <v>997</v>
      </c>
      <c r="C7" s="39">
        <v>5.2065080966462035E-3</v>
      </c>
      <c r="D7" s="50">
        <v>5.1953033910200333E-3</v>
      </c>
    </row>
    <row r="8" spans="1:4" x14ac:dyDescent="0.25">
      <c r="A8" s="48" t="s">
        <v>675</v>
      </c>
      <c r="B8" s="49" t="s">
        <v>997</v>
      </c>
      <c r="C8" s="39">
        <v>5.0842172801343075E-3</v>
      </c>
      <c r="D8" s="50">
        <v>5.0634445112920619E-3</v>
      </c>
    </row>
    <row r="9" spans="1:4" x14ac:dyDescent="0.25">
      <c r="A9" s="48" t="s">
        <v>676</v>
      </c>
      <c r="B9" s="49" t="s">
        <v>998</v>
      </c>
      <c r="C9" s="39">
        <v>2.5405453796157523E-2</v>
      </c>
      <c r="D9" s="50">
        <v>2.5304290629807737E-2</v>
      </c>
    </row>
    <row r="10" spans="1:4" x14ac:dyDescent="0.25">
      <c r="A10" s="48" t="s">
        <v>678</v>
      </c>
      <c r="B10" s="49" t="s">
        <v>999</v>
      </c>
      <c r="C10" s="39">
        <v>1.633941950319498E-2</v>
      </c>
      <c r="D10" s="50">
        <v>1.6274516077220098E-2</v>
      </c>
    </row>
    <row r="11" spans="1:4" x14ac:dyDescent="0.25">
      <c r="A11" s="48" t="s">
        <v>680</v>
      </c>
      <c r="B11" s="49" t="s">
        <v>1000</v>
      </c>
      <c r="C11" s="39">
        <v>7.008490460164581E-3</v>
      </c>
      <c r="D11" s="50">
        <v>6.9892650319928517E-3</v>
      </c>
    </row>
    <row r="12" spans="1:4" ht="14.25" customHeight="1" x14ac:dyDescent="0.25">
      <c r="A12" s="48" t="s">
        <v>682</v>
      </c>
      <c r="B12" s="49" t="s">
        <v>1001</v>
      </c>
      <c r="C12" s="39">
        <v>9.5146208302211537E-3</v>
      </c>
      <c r="D12" s="50">
        <v>9.4669015149272204E-3</v>
      </c>
    </row>
    <row r="13" spans="1:4" x14ac:dyDescent="0.25">
      <c r="A13" s="48" t="s">
        <v>684</v>
      </c>
      <c r="B13" s="49" t="s">
        <v>1002</v>
      </c>
      <c r="C13" s="39">
        <v>2.1577356469830969E-3</v>
      </c>
      <c r="D13" s="50">
        <v>2.1471135927192122E-3</v>
      </c>
    </row>
    <row r="14" spans="1:4" x14ac:dyDescent="0.25">
      <c r="A14" s="48" t="s">
        <v>686</v>
      </c>
      <c r="B14" s="49" t="s">
        <v>1002</v>
      </c>
      <c r="C14" s="39">
        <v>3.7391197766429266E-3</v>
      </c>
      <c r="D14" s="50">
        <v>3.7204885946889995E-3</v>
      </c>
    </row>
    <row r="15" spans="1:4" x14ac:dyDescent="0.25">
      <c r="A15" s="48" t="s">
        <v>687</v>
      </c>
      <c r="B15" s="49" t="s">
        <v>1002</v>
      </c>
      <c r="C15" s="39">
        <v>5.1134463494766054E-3</v>
      </c>
      <c r="D15" s="50">
        <v>5.0973430337370026E-3</v>
      </c>
    </row>
    <row r="16" spans="1:4" x14ac:dyDescent="0.25">
      <c r="A16" s="48" t="s">
        <v>688</v>
      </c>
      <c r="B16" s="49" t="s">
        <v>1002</v>
      </c>
      <c r="C16" s="39">
        <v>5.1210705662396248E-3</v>
      </c>
      <c r="D16" s="50">
        <v>5.1017521064310083E-3</v>
      </c>
    </row>
    <row r="17" spans="1:4" x14ac:dyDescent="0.25">
      <c r="A17" s="48" t="s">
        <v>689</v>
      </c>
      <c r="B17" s="49" t="s">
        <v>1003</v>
      </c>
      <c r="C17" s="39">
        <v>5.5767903460743742E-2</v>
      </c>
      <c r="D17" s="50">
        <v>5.5603521225455893E-2</v>
      </c>
    </row>
    <row r="18" spans="1:4" x14ac:dyDescent="0.25">
      <c r="A18" s="48" t="s">
        <v>691</v>
      </c>
      <c r="B18" s="49" t="s">
        <v>1004</v>
      </c>
      <c r="C18" s="39">
        <v>5.8643113643324016E-2</v>
      </c>
      <c r="D18" s="50">
        <v>5.8620817596671732E-2</v>
      </c>
    </row>
    <row r="19" spans="1:4" x14ac:dyDescent="0.25">
      <c r="A19" s="48" t="s">
        <v>693</v>
      </c>
      <c r="B19" s="49" t="s">
        <v>1005</v>
      </c>
      <c r="C19" s="39">
        <v>5.7436503585463428E-2</v>
      </c>
      <c r="D19" s="50">
        <v>5.7411848092313915E-2</v>
      </c>
    </row>
    <row r="20" spans="1:4" x14ac:dyDescent="0.25">
      <c r="A20" s="48" t="s">
        <v>695</v>
      </c>
      <c r="B20" s="49" t="s">
        <v>1006</v>
      </c>
      <c r="C20" s="39">
        <v>1.9593247580710703E-2</v>
      </c>
      <c r="D20" s="50">
        <v>2.2111694493421943E-2</v>
      </c>
    </row>
    <row r="21" spans="1:4" x14ac:dyDescent="0.25">
      <c r="A21" s="48" t="s">
        <v>697</v>
      </c>
      <c r="B21" s="53" t="s">
        <v>1006</v>
      </c>
      <c r="C21" s="39">
        <v>3.530821127082856E-2</v>
      </c>
      <c r="D21" s="50">
        <v>3.4922792517319563E-2</v>
      </c>
    </row>
    <row r="22" spans="1:4" x14ac:dyDescent="0.25">
      <c r="A22" s="48" t="s">
        <v>698</v>
      </c>
      <c r="B22" s="49" t="s">
        <v>1006</v>
      </c>
      <c r="C22" s="39">
        <v>4.4601646397845987E-2</v>
      </c>
      <c r="D22" s="50">
        <v>4.4588051311003525E-2</v>
      </c>
    </row>
    <row r="23" spans="1:4" x14ac:dyDescent="0.25">
      <c r="A23" s="48" t="s">
        <v>699</v>
      </c>
      <c r="B23" s="49" t="s">
        <v>1007</v>
      </c>
      <c r="C23" s="39">
        <v>5.6945776145373425E-2</v>
      </c>
      <c r="D23" s="50">
        <v>5.6952584124077582E-2</v>
      </c>
    </row>
    <row r="24" spans="1:4" x14ac:dyDescent="0.25">
      <c r="A24" s="48" t="s">
        <v>701</v>
      </c>
      <c r="B24" s="49" t="s">
        <v>1008</v>
      </c>
      <c r="C24" s="39">
        <v>0.12578267770392115</v>
      </c>
      <c r="D24" s="50">
        <v>0.12543556221307145</v>
      </c>
    </row>
    <row r="25" spans="1:4" x14ac:dyDescent="0.25">
      <c r="A25" s="48" t="s">
        <v>703</v>
      </c>
      <c r="B25" s="49" t="s">
        <v>1009</v>
      </c>
      <c r="C25" s="39">
        <v>6.0926074523308879E-2</v>
      </c>
      <c r="D25" s="50">
        <v>6.0930891885628655E-2</v>
      </c>
    </row>
    <row r="26" spans="1:4" x14ac:dyDescent="0.25">
      <c r="A26" s="48" t="s">
        <v>705</v>
      </c>
      <c r="B26" s="49" t="s">
        <v>1010</v>
      </c>
      <c r="C26" s="39">
        <v>9.0659276675167599E-2</v>
      </c>
      <c r="D26" s="50">
        <v>9.0449709801191686E-2</v>
      </c>
    </row>
    <row r="27" spans="1:4" x14ac:dyDescent="0.25">
      <c r="A27" s="48" t="s">
        <v>707</v>
      </c>
      <c r="B27" s="49" t="s">
        <v>1011</v>
      </c>
      <c r="C27" s="39">
        <v>5.8630505432378716E-2</v>
      </c>
      <c r="D27" s="50">
        <v>5.8614462956918842E-2</v>
      </c>
    </row>
    <row r="28" spans="1:4" x14ac:dyDescent="0.25">
      <c r="A28" s="48" t="s">
        <v>709</v>
      </c>
      <c r="B28" s="49" t="s">
        <v>1012</v>
      </c>
      <c r="C28" s="39">
        <v>6.0582868433646658E-2</v>
      </c>
      <c r="D28" s="50">
        <v>6.0589965367913737E-2</v>
      </c>
    </row>
    <row r="29" spans="1:4" x14ac:dyDescent="0.25">
      <c r="A29" s="48" t="s">
        <v>711</v>
      </c>
      <c r="B29" s="49" t="s">
        <v>1013</v>
      </c>
      <c r="C29" s="39">
        <v>8.6547514646331314E-2</v>
      </c>
      <c r="D29" s="50">
        <v>8.6433335531291011E-2</v>
      </c>
    </row>
    <row r="30" spans="1:4" x14ac:dyDescent="0.25">
      <c r="A30" s="48" t="s">
        <v>713</v>
      </c>
      <c r="B30" s="49" t="s">
        <v>1014</v>
      </c>
      <c r="C30" s="39">
        <v>6.1867334249971859E-2</v>
      </c>
      <c r="D30" s="50">
        <v>6.1934961553993383E-2</v>
      </c>
    </row>
    <row r="31" spans="1:4" x14ac:dyDescent="0.25">
      <c r="A31" s="48" t="s">
        <v>715</v>
      </c>
      <c r="B31" s="49" t="s">
        <v>1015</v>
      </c>
      <c r="C31" s="39">
        <v>5.8630505432378716E-2</v>
      </c>
      <c r="D31" s="50">
        <v>5.8614462956918842E-2</v>
      </c>
    </row>
    <row r="32" spans="1:4" x14ac:dyDescent="0.25">
      <c r="A32" s="48" t="s">
        <v>717</v>
      </c>
      <c r="B32" s="49" t="s">
        <v>1016</v>
      </c>
      <c r="C32" s="39">
        <v>6.9549358903988556E-2</v>
      </c>
      <c r="D32" s="50">
        <v>6.9382292462362577E-2</v>
      </c>
    </row>
    <row r="33" spans="1:4" x14ac:dyDescent="0.25">
      <c r="A33" s="48" t="s">
        <v>719</v>
      </c>
      <c r="B33" s="49" t="s">
        <v>1017</v>
      </c>
      <c r="C33" s="39">
        <v>5.6516174661015099E-2</v>
      </c>
      <c r="D33" s="50">
        <v>5.6316954380223376E-2</v>
      </c>
    </row>
    <row r="34" spans="1:4" x14ac:dyDescent="0.25">
      <c r="A34" s="48" t="s">
        <v>721</v>
      </c>
      <c r="B34" s="49" t="s">
        <v>1018</v>
      </c>
      <c r="C34" s="39">
        <v>4.8406772499968276E-2</v>
      </c>
      <c r="D34" s="50">
        <v>4.8264677318576116E-2</v>
      </c>
    </row>
    <row r="35" spans="1:4" x14ac:dyDescent="0.25">
      <c r="A35" s="48" t="s">
        <v>723</v>
      </c>
      <c r="B35" s="49" t="s">
        <v>1019</v>
      </c>
      <c r="C35" s="39">
        <v>5.412335070443125E-2</v>
      </c>
      <c r="D35" s="50">
        <v>5.3962112789504121E-2</v>
      </c>
    </row>
    <row r="36" spans="1:4" x14ac:dyDescent="0.25">
      <c r="A36" s="48" t="s">
        <v>725</v>
      </c>
      <c r="B36" s="49" t="s">
        <v>1020</v>
      </c>
      <c r="C36" s="39">
        <v>6.7449696252514332E-2</v>
      </c>
      <c r="D36" s="50">
        <v>6.7343223669190017E-2</v>
      </c>
    </row>
    <row r="37" spans="1:4" x14ac:dyDescent="0.25">
      <c r="A37" s="48" t="s">
        <v>727</v>
      </c>
      <c r="B37" s="49" t="s">
        <v>1021</v>
      </c>
      <c r="C37" s="39">
        <v>0.11544014977378683</v>
      </c>
      <c r="D37" s="50">
        <v>0.11515578751606734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1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"INTERVALLES DE MARGE EN VIGUEUR LE "&amp;'OPTIONS - INTERVALLES DE MARGE'!A1</f>
        <v>INTERVALLES DE MARGE EN VIGUEUR LE 2 FEVRIER 2023</v>
      </c>
      <c r="B2" s="103"/>
      <c r="C2" s="103"/>
      <c r="D2" s="103"/>
    </row>
    <row r="3" spans="1:4" x14ac:dyDescent="0.25">
      <c r="A3" s="116" t="s">
        <v>20</v>
      </c>
      <c r="B3" s="118" t="s">
        <v>21</v>
      </c>
      <c r="C3" s="120" t="s">
        <v>28</v>
      </c>
      <c r="D3" s="122" t="s">
        <v>29</v>
      </c>
    </row>
    <row r="4" spans="1:4" ht="15.75" thickBot="1" x14ac:dyDescent="0.3">
      <c r="A4" s="117"/>
      <c r="B4" s="119"/>
      <c r="C4" s="121"/>
      <c r="D4" s="123"/>
    </row>
    <row r="5" spans="1:4" x14ac:dyDescent="0.25">
      <c r="A5" s="37" t="s">
        <v>729</v>
      </c>
      <c r="B5" s="38" t="s">
        <v>935</v>
      </c>
      <c r="C5" s="64">
        <v>0.13145101971228973</v>
      </c>
      <c r="D5" s="40">
        <v>0.1310634009818572</v>
      </c>
    </row>
    <row r="6" spans="1:4" x14ac:dyDescent="0.25">
      <c r="A6" s="48" t="s">
        <v>730</v>
      </c>
      <c r="B6" s="49" t="s">
        <v>934</v>
      </c>
      <c r="C6" s="39">
        <v>0.14696051911239261</v>
      </c>
      <c r="D6" s="45">
        <v>0.14655866371539322</v>
      </c>
    </row>
    <row r="7" spans="1:4" x14ac:dyDescent="0.25">
      <c r="A7" s="48" t="s">
        <v>731</v>
      </c>
      <c r="B7" s="49" t="s">
        <v>61</v>
      </c>
      <c r="C7" s="39">
        <v>8.0335156756467935E-2</v>
      </c>
      <c r="D7" s="50">
        <v>8.0078180197179119E-2</v>
      </c>
    </row>
    <row r="8" spans="1:4" x14ac:dyDescent="0.25">
      <c r="A8" s="48" t="s">
        <v>732</v>
      </c>
      <c r="B8" s="49" t="s">
        <v>69</v>
      </c>
      <c r="C8" s="39">
        <v>0.13204006916493904</v>
      </c>
      <c r="D8" s="50">
        <v>0.13158972370852223</v>
      </c>
    </row>
    <row r="9" spans="1:4" x14ac:dyDescent="0.25">
      <c r="A9" s="48" t="s">
        <v>733</v>
      </c>
      <c r="B9" s="49" t="s">
        <v>933</v>
      </c>
      <c r="C9" s="39">
        <v>0.13342802084052297</v>
      </c>
      <c r="D9" s="50">
        <v>0.1330545938092802</v>
      </c>
    </row>
    <row r="10" spans="1:4" x14ac:dyDescent="0.25">
      <c r="A10" s="48" t="s">
        <v>734</v>
      </c>
      <c r="B10" s="49" t="s">
        <v>937</v>
      </c>
      <c r="C10" s="39">
        <v>6.4099923270742987E-2</v>
      </c>
      <c r="D10" s="50">
        <v>6.3936395035929849E-2</v>
      </c>
    </row>
    <row r="11" spans="1:4" x14ac:dyDescent="0.25">
      <c r="A11" s="48" t="s">
        <v>735</v>
      </c>
      <c r="B11" s="49" t="s">
        <v>940</v>
      </c>
      <c r="C11" s="39">
        <v>9.7234288788266329E-2</v>
      </c>
      <c r="D11" s="50">
        <v>9.6871520369084696E-2</v>
      </c>
    </row>
    <row r="12" spans="1:4" x14ac:dyDescent="0.25">
      <c r="A12" s="48" t="s">
        <v>736</v>
      </c>
      <c r="B12" s="49" t="s">
        <v>939</v>
      </c>
      <c r="C12" s="39">
        <v>7.4495968928972589E-2</v>
      </c>
      <c r="D12" s="50">
        <v>7.4438677454831556E-2</v>
      </c>
    </row>
    <row r="13" spans="1:4" x14ac:dyDescent="0.25">
      <c r="A13" s="48" t="s">
        <v>737</v>
      </c>
      <c r="B13" s="49" t="s">
        <v>947</v>
      </c>
      <c r="C13" s="39">
        <v>8.1734818046980851E-2</v>
      </c>
      <c r="D13" s="50">
        <v>8.1881239352739277E-2</v>
      </c>
    </row>
    <row r="14" spans="1:4" x14ac:dyDescent="0.25">
      <c r="A14" s="48" t="s">
        <v>738</v>
      </c>
      <c r="B14" s="49" t="s">
        <v>171</v>
      </c>
      <c r="C14" s="39">
        <v>0.14449986308739077</v>
      </c>
      <c r="D14" s="50">
        <v>0.144092792674787</v>
      </c>
    </row>
    <row r="15" spans="1:4" x14ac:dyDescent="0.25">
      <c r="A15" s="48" t="s">
        <v>739</v>
      </c>
      <c r="B15" s="49" t="s">
        <v>982</v>
      </c>
      <c r="C15" s="39">
        <v>0.10565434403815976</v>
      </c>
      <c r="D15" s="50">
        <v>0.10542098932429433</v>
      </c>
    </row>
    <row r="16" spans="1:4" x14ac:dyDescent="0.25">
      <c r="A16" s="48" t="s">
        <v>740</v>
      </c>
      <c r="B16" s="49" t="s">
        <v>948</v>
      </c>
      <c r="C16" s="39">
        <v>6.2800450797411367E-2</v>
      </c>
      <c r="D16" s="50">
        <v>6.2624345773769047E-2</v>
      </c>
    </row>
    <row r="17" spans="1:4" x14ac:dyDescent="0.25">
      <c r="A17" s="48" t="s">
        <v>741</v>
      </c>
      <c r="B17" s="49" t="s">
        <v>165</v>
      </c>
      <c r="C17" s="39">
        <v>0.12851028892982594</v>
      </c>
      <c r="D17" s="50">
        <v>0.12823976561283024</v>
      </c>
    </row>
    <row r="18" spans="1:4" x14ac:dyDescent="0.25">
      <c r="A18" s="48" t="s">
        <v>742</v>
      </c>
      <c r="B18" s="49" t="s">
        <v>950</v>
      </c>
      <c r="C18" s="39">
        <v>8.0321768888937287E-2</v>
      </c>
      <c r="D18" s="50">
        <v>8.0119878489831223E-2</v>
      </c>
    </row>
    <row r="19" spans="1:4" x14ac:dyDescent="0.25">
      <c r="A19" s="48" t="s">
        <v>743</v>
      </c>
      <c r="B19" s="49" t="s">
        <v>155</v>
      </c>
      <c r="C19" s="39">
        <v>0.10718851327763243</v>
      </c>
      <c r="D19" s="50">
        <v>0.10682792879857395</v>
      </c>
    </row>
    <row r="20" spans="1:4" x14ac:dyDescent="0.25">
      <c r="A20" s="48" t="s">
        <v>744</v>
      </c>
      <c r="B20" s="49" t="s">
        <v>205</v>
      </c>
      <c r="C20" s="39">
        <v>7.15630347855256E-2</v>
      </c>
      <c r="D20" s="50">
        <v>7.1375114535871503E-2</v>
      </c>
    </row>
    <row r="21" spans="1:4" x14ac:dyDescent="0.25">
      <c r="A21" s="48" t="s">
        <v>745</v>
      </c>
      <c r="B21" s="49" t="s">
        <v>233</v>
      </c>
      <c r="C21" s="39">
        <v>6.0017988546642705E-2</v>
      </c>
      <c r="D21" s="50">
        <v>6.0020873471848521E-2</v>
      </c>
    </row>
    <row r="22" spans="1:4" x14ac:dyDescent="0.25">
      <c r="A22" s="48" t="s">
        <v>746</v>
      </c>
      <c r="B22" s="49" t="s">
        <v>621</v>
      </c>
      <c r="C22" s="39">
        <v>0.1134639247493136</v>
      </c>
      <c r="D22" s="50">
        <v>0.11318861826102694</v>
      </c>
    </row>
    <row r="23" spans="1:4" x14ac:dyDescent="0.25">
      <c r="A23" s="48" t="s">
        <v>747</v>
      </c>
      <c r="B23" s="49" t="s">
        <v>231</v>
      </c>
      <c r="C23" s="39">
        <v>6.5318847597802723E-2</v>
      </c>
      <c r="D23" s="50">
        <v>6.5324350107327206E-2</v>
      </c>
    </row>
    <row r="24" spans="1:4" x14ac:dyDescent="0.25">
      <c r="A24" s="48" t="s">
        <v>748</v>
      </c>
      <c r="B24" s="49" t="s">
        <v>243</v>
      </c>
      <c r="C24" s="39">
        <v>0.30589309522317537</v>
      </c>
      <c r="D24" s="50">
        <v>0.30583254672201249</v>
      </c>
    </row>
    <row r="25" spans="1:4" x14ac:dyDescent="0.25">
      <c r="A25" s="48" t="s">
        <v>749</v>
      </c>
      <c r="B25" s="49" t="s">
        <v>245</v>
      </c>
      <c r="C25" s="39">
        <v>0.3069120054950657</v>
      </c>
      <c r="D25" s="50">
        <v>0.30685356319217238</v>
      </c>
    </row>
    <row r="26" spans="1:4" x14ac:dyDescent="0.25">
      <c r="A26" s="48" t="s">
        <v>750</v>
      </c>
      <c r="B26" s="49" t="s">
        <v>213</v>
      </c>
      <c r="C26" s="39">
        <v>0.22943723829303486</v>
      </c>
      <c r="D26" s="50">
        <v>0.22939447602809024</v>
      </c>
    </row>
    <row r="27" spans="1:4" x14ac:dyDescent="0.25">
      <c r="A27" s="48" t="s">
        <v>751</v>
      </c>
      <c r="B27" s="49" t="s">
        <v>969</v>
      </c>
      <c r="C27" s="39">
        <v>0.12219286334049739</v>
      </c>
      <c r="D27" s="50">
        <v>0.12200202637887061</v>
      </c>
    </row>
    <row r="28" spans="1:4" x14ac:dyDescent="0.25">
      <c r="A28" s="48" t="s">
        <v>752</v>
      </c>
      <c r="B28" s="49" t="s">
        <v>267</v>
      </c>
      <c r="C28" s="39">
        <v>5.7655084201017948E-2</v>
      </c>
      <c r="D28" s="50">
        <v>5.7491313557760632E-2</v>
      </c>
    </row>
    <row r="29" spans="1:4" x14ac:dyDescent="0.25">
      <c r="A29" s="48" t="s">
        <v>753</v>
      </c>
      <c r="B29" s="49" t="s">
        <v>259</v>
      </c>
      <c r="C29" s="39">
        <v>0.1038419685559898</v>
      </c>
      <c r="D29" s="50">
        <v>0.1035885944626949</v>
      </c>
    </row>
    <row r="30" spans="1:4" x14ac:dyDescent="0.25">
      <c r="A30" s="48" t="s">
        <v>754</v>
      </c>
      <c r="B30" s="49" t="s">
        <v>951</v>
      </c>
      <c r="C30" s="39">
        <v>6.3810325136956184E-2</v>
      </c>
      <c r="D30" s="50">
        <v>6.3604581048701411E-2</v>
      </c>
    </row>
    <row r="31" spans="1:4" x14ac:dyDescent="0.25">
      <c r="A31" s="48" t="s">
        <v>755</v>
      </c>
      <c r="B31" s="49" t="s">
        <v>964</v>
      </c>
      <c r="C31" s="39">
        <v>7.8628885298860751E-2</v>
      </c>
      <c r="D31" s="50">
        <v>7.8391112339255054E-2</v>
      </c>
    </row>
    <row r="32" spans="1:4" x14ac:dyDescent="0.25">
      <c r="A32" s="48" t="s">
        <v>756</v>
      </c>
      <c r="B32" s="49" t="s">
        <v>952</v>
      </c>
      <c r="C32" s="39">
        <v>0.13284886602859095</v>
      </c>
      <c r="D32" s="50">
        <v>0.13277641394709389</v>
      </c>
    </row>
    <row r="33" spans="1:4" x14ac:dyDescent="0.25">
      <c r="A33" s="48" t="s">
        <v>757</v>
      </c>
      <c r="B33" s="49" t="s">
        <v>289</v>
      </c>
      <c r="C33" s="39">
        <v>5.5436959431016598E-2</v>
      </c>
      <c r="D33" s="50">
        <v>5.5266309856188155E-2</v>
      </c>
    </row>
    <row r="34" spans="1:4" x14ac:dyDescent="0.25">
      <c r="A34" s="48" t="s">
        <v>758</v>
      </c>
      <c r="B34" s="49" t="s">
        <v>247</v>
      </c>
      <c r="C34" s="39">
        <v>0.30611624489357681</v>
      </c>
      <c r="D34" s="50">
        <v>0.30605887652080821</v>
      </c>
    </row>
    <row r="35" spans="1:4" x14ac:dyDescent="0.25">
      <c r="A35" s="48" t="s">
        <v>759</v>
      </c>
      <c r="B35" s="49" t="s">
        <v>962</v>
      </c>
      <c r="C35" s="39">
        <v>9.2351454575544986E-2</v>
      </c>
      <c r="D35" s="50">
        <v>9.2199564742835402E-2</v>
      </c>
    </row>
    <row r="36" spans="1:4" x14ac:dyDescent="0.25">
      <c r="A36" s="48" t="s">
        <v>760</v>
      </c>
      <c r="B36" s="49" t="s">
        <v>627</v>
      </c>
      <c r="C36" s="39">
        <v>5.602267919035786E-2</v>
      </c>
      <c r="D36" s="50">
        <v>5.5976272497295296E-2</v>
      </c>
    </row>
    <row r="37" spans="1:4" x14ac:dyDescent="0.25">
      <c r="A37" s="48" t="s">
        <v>761</v>
      </c>
      <c r="B37" s="49" t="s">
        <v>963</v>
      </c>
      <c r="C37" s="39">
        <v>6.756509599500482E-2</v>
      </c>
      <c r="D37" s="50">
        <v>6.737672466895249E-2</v>
      </c>
    </row>
    <row r="38" spans="1:4" x14ac:dyDescent="0.25">
      <c r="A38" s="48" t="s">
        <v>762</v>
      </c>
      <c r="B38" s="49" t="s">
        <v>977</v>
      </c>
      <c r="C38" s="39">
        <v>6.8827324688599548E-2</v>
      </c>
      <c r="D38" s="50">
        <v>6.8601328429023306E-2</v>
      </c>
    </row>
    <row r="39" spans="1:4" x14ac:dyDescent="0.25">
      <c r="A39" s="48" t="s">
        <v>763</v>
      </c>
      <c r="B39" s="49" t="s">
        <v>631</v>
      </c>
      <c r="C39" s="39">
        <v>5.4043875589559455E-2</v>
      </c>
      <c r="D39" s="50">
        <v>5.4061612792214025E-2</v>
      </c>
    </row>
    <row r="40" spans="1:4" x14ac:dyDescent="0.25">
      <c r="A40" s="48" t="s">
        <v>764</v>
      </c>
      <c r="B40" s="49" t="s">
        <v>345</v>
      </c>
      <c r="C40" s="39">
        <v>7.4690155534430938E-2</v>
      </c>
      <c r="D40" s="50">
        <v>7.4693234319285387E-2</v>
      </c>
    </row>
    <row r="41" spans="1:4" x14ac:dyDescent="0.25">
      <c r="A41" s="48" t="s">
        <v>765</v>
      </c>
      <c r="B41" s="49" t="s">
        <v>981</v>
      </c>
      <c r="C41" s="39">
        <v>7.3205196682228552E-2</v>
      </c>
      <c r="D41" s="50">
        <v>7.3180728272461054E-2</v>
      </c>
    </row>
    <row r="42" spans="1:4" x14ac:dyDescent="0.25">
      <c r="A42" s="48" t="s">
        <v>766</v>
      </c>
      <c r="B42" s="49" t="s">
        <v>355</v>
      </c>
      <c r="C42" s="39">
        <v>6.3983868459758356E-2</v>
      </c>
      <c r="D42" s="50">
        <v>6.3726004280623957E-2</v>
      </c>
    </row>
    <row r="43" spans="1:4" x14ac:dyDescent="0.25">
      <c r="A43" s="48" t="s">
        <v>767</v>
      </c>
      <c r="B43" s="49" t="s">
        <v>970</v>
      </c>
      <c r="C43" s="39">
        <v>0.16839848800320467</v>
      </c>
      <c r="D43" s="50">
        <v>0.16880993016568269</v>
      </c>
    </row>
    <row r="44" spans="1:4" x14ac:dyDescent="0.25">
      <c r="A44" s="48" t="s">
        <v>768</v>
      </c>
      <c r="B44" s="49" t="s">
        <v>229</v>
      </c>
      <c r="C44" s="39">
        <v>6.3291082800030707E-2</v>
      </c>
      <c r="D44" s="50">
        <v>6.353877701309317E-2</v>
      </c>
    </row>
    <row r="45" spans="1:4" x14ac:dyDescent="0.25">
      <c r="A45" s="48" t="s">
        <v>769</v>
      </c>
      <c r="B45" s="49" t="s">
        <v>972</v>
      </c>
      <c r="C45" s="39">
        <v>8.8870347221416096E-2</v>
      </c>
      <c r="D45" s="50">
        <v>8.8748400605947506E-2</v>
      </c>
    </row>
    <row r="46" spans="1:4" x14ac:dyDescent="0.25">
      <c r="A46" s="48" t="s">
        <v>770</v>
      </c>
      <c r="B46" s="49" t="s">
        <v>387</v>
      </c>
      <c r="C46" s="39">
        <v>0.11036917004409859</v>
      </c>
      <c r="D46" s="50">
        <v>0.11022017395819791</v>
      </c>
    </row>
    <row r="47" spans="1:4" x14ac:dyDescent="0.25">
      <c r="A47" s="48" t="s">
        <v>771</v>
      </c>
      <c r="B47" s="49" t="s">
        <v>965</v>
      </c>
      <c r="C47" s="39">
        <v>0.10907834481449141</v>
      </c>
      <c r="D47" s="50">
        <v>0.1093564776550997</v>
      </c>
    </row>
    <row r="48" spans="1:4" x14ac:dyDescent="0.25">
      <c r="A48" s="48" t="s">
        <v>772</v>
      </c>
      <c r="B48" s="49" t="s">
        <v>973</v>
      </c>
      <c r="C48" s="39">
        <v>5.773401040502886E-2</v>
      </c>
      <c r="D48" s="50">
        <v>5.7572329997354239E-2</v>
      </c>
    </row>
    <row r="49" spans="1:4" x14ac:dyDescent="0.25">
      <c r="A49" s="48" t="s">
        <v>773</v>
      </c>
      <c r="B49" s="49" t="s">
        <v>395</v>
      </c>
      <c r="C49" s="39">
        <v>0.13852326126374945</v>
      </c>
      <c r="D49" s="50">
        <v>0.1383486278569343</v>
      </c>
    </row>
    <row r="50" spans="1:4" x14ac:dyDescent="0.25">
      <c r="A50" s="48" t="s">
        <v>774</v>
      </c>
      <c r="B50" s="49" t="s">
        <v>974</v>
      </c>
      <c r="C50" s="39">
        <v>7.8617518369678785E-2</v>
      </c>
      <c r="D50" s="50">
        <v>7.8432751967938003E-2</v>
      </c>
    </row>
    <row r="51" spans="1:4" x14ac:dyDescent="0.25">
      <c r="A51" s="48" t="s">
        <v>775</v>
      </c>
      <c r="B51" s="49" t="s">
        <v>269</v>
      </c>
      <c r="C51" s="39">
        <v>9.9436736103873963E-2</v>
      </c>
      <c r="D51" s="50">
        <v>9.9232191008917031E-2</v>
      </c>
    </row>
    <row r="52" spans="1:4" x14ac:dyDescent="0.25">
      <c r="A52" s="48" t="s">
        <v>776</v>
      </c>
      <c r="B52" s="49" t="s">
        <v>175</v>
      </c>
      <c r="C52" s="39">
        <v>0.19139769491135067</v>
      </c>
      <c r="D52" s="50">
        <v>0.19137092110467357</v>
      </c>
    </row>
    <row r="53" spans="1:4" x14ac:dyDescent="0.25">
      <c r="A53" s="48" t="s">
        <v>777</v>
      </c>
      <c r="B53" s="49" t="s">
        <v>942</v>
      </c>
      <c r="C53" s="39">
        <v>6.9564925882413559E-2</v>
      </c>
      <c r="D53" s="50">
        <v>6.9645762650207166E-2</v>
      </c>
    </row>
    <row r="54" spans="1:4" x14ac:dyDescent="0.25">
      <c r="A54" s="48" t="s">
        <v>778</v>
      </c>
      <c r="B54" s="49" t="s">
        <v>411</v>
      </c>
      <c r="C54" s="39">
        <v>0.13750467498514191</v>
      </c>
      <c r="D54" s="50">
        <v>0.13778340498319791</v>
      </c>
    </row>
    <row r="55" spans="1:4" x14ac:dyDescent="0.25">
      <c r="A55" s="48" t="s">
        <v>779</v>
      </c>
      <c r="B55" s="49" t="s">
        <v>944</v>
      </c>
      <c r="C55" s="39">
        <v>0.13875078864778875</v>
      </c>
      <c r="D55" s="50">
        <v>0.1381736093390141</v>
      </c>
    </row>
    <row r="56" spans="1:4" x14ac:dyDescent="0.25">
      <c r="A56" s="48" t="s">
        <v>780</v>
      </c>
      <c r="B56" s="49" t="s">
        <v>433</v>
      </c>
      <c r="C56" s="39">
        <v>9.1737252177764267E-2</v>
      </c>
      <c r="D56" s="50">
        <v>9.1424203588320541E-2</v>
      </c>
    </row>
    <row r="57" spans="1:4" x14ac:dyDescent="0.25">
      <c r="A57" s="48" t="s">
        <v>781</v>
      </c>
      <c r="B57" s="49" t="s">
        <v>555</v>
      </c>
      <c r="C57" s="39">
        <v>0.13922688762369445</v>
      </c>
      <c r="D57" s="50">
        <v>0.1388039179540605</v>
      </c>
    </row>
    <row r="58" spans="1:4" x14ac:dyDescent="0.25">
      <c r="A58" s="48" t="s">
        <v>782</v>
      </c>
      <c r="B58" s="49" t="s">
        <v>605</v>
      </c>
      <c r="C58" s="39">
        <v>0.13851421083168916</v>
      </c>
      <c r="D58" s="50">
        <v>0.1382051661495815</v>
      </c>
    </row>
    <row r="59" spans="1:4" x14ac:dyDescent="0.25">
      <c r="A59" s="48" t="s">
        <v>783</v>
      </c>
      <c r="B59" s="49" t="s">
        <v>453</v>
      </c>
      <c r="C59" s="39">
        <v>8.2757434323041362E-2</v>
      </c>
      <c r="D59" s="50">
        <v>8.2517678847859016E-2</v>
      </c>
    </row>
    <row r="60" spans="1:4" x14ac:dyDescent="0.25">
      <c r="A60" s="48" t="s">
        <v>784</v>
      </c>
      <c r="B60" s="49" t="s">
        <v>975</v>
      </c>
      <c r="C60" s="39">
        <v>7.5693177914223753E-2</v>
      </c>
      <c r="D60" s="50">
        <v>7.5507094942569158E-2</v>
      </c>
    </row>
    <row r="61" spans="1:4" x14ac:dyDescent="0.25">
      <c r="A61" s="48" t="s">
        <v>785</v>
      </c>
      <c r="B61" s="49" t="s">
        <v>967</v>
      </c>
      <c r="C61" s="39">
        <v>8.7853931494933632E-2</v>
      </c>
      <c r="D61" s="50">
        <v>8.76942505818607E-2</v>
      </c>
    </row>
    <row r="62" spans="1:4" x14ac:dyDescent="0.25">
      <c r="A62" s="48" t="s">
        <v>786</v>
      </c>
      <c r="B62" s="49" t="s">
        <v>65</v>
      </c>
      <c r="C62" s="39">
        <v>0.14314297024527331</v>
      </c>
      <c r="D62" s="50">
        <v>0.14277302829214569</v>
      </c>
    </row>
    <row r="63" spans="1:4" x14ac:dyDescent="0.25">
      <c r="A63" s="48" t="s">
        <v>787</v>
      </c>
      <c r="B63" s="49" t="s">
        <v>465</v>
      </c>
      <c r="C63" s="39">
        <v>7.1523791008184068E-2</v>
      </c>
      <c r="D63" s="50">
        <v>7.1516384168554548E-2</v>
      </c>
    </row>
    <row r="64" spans="1:4" x14ac:dyDescent="0.25">
      <c r="A64" s="48" t="s">
        <v>788</v>
      </c>
      <c r="B64" s="49" t="s">
        <v>121</v>
      </c>
      <c r="C64" s="39">
        <v>0.22832281410381766</v>
      </c>
      <c r="D64" s="50">
        <v>0.22828148722610866</v>
      </c>
    </row>
    <row r="65" spans="1:4" x14ac:dyDescent="0.25">
      <c r="A65" s="48" t="s">
        <v>789</v>
      </c>
      <c r="B65" s="49" t="s">
        <v>988</v>
      </c>
      <c r="C65" s="39">
        <v>7.0247347403395444E-2</v>
      </c>
      <c r="D65" s="50">
        <v>7.0107561011187203E-2</v>
      </c>
    </row>
    <row r="66" spans="1:4" x14ac:dyDescent="0.25">
      <c r="A66" s="48" t="s">
        <v>790</v>
      </c>
      <c r="B66" s="49" t="s">
        <v>938</v>
      </c>
      <c r="C66" s="39">
        <v>0.1079769298845715</v>
      </c>
      <c r="D66" s="50">
        <v>0.10773879126153489</v>
      </c>
    </row>
    <row r="67" spans="1:4" x14ac:dyDescent="0.25">
      <c r="A67" s="48" t="s">
        <v>791</v>
      </c>
      <c r="B67" s="49" t="s">
        <v>561</v>
      </c>
      <c r="C67" s="39">
        <v>7.3887075384418438E-2</v>
      </c>
      <c r="D67" s="50">
        <v>7.3685240050235218E-2</v>
      </c>
    </row>
    <row r="68" spans="1:4" x14ac:dyDescent="0.25">
      <c r="A68" s="48" t="s">
        <v>792</v>
      </c>
      <c r="B68" s="49" t="s">
        <v>473</v>
      </c>
      <c r="C68" s="39">
        <v>8.898068152203395E-2</v>
      </c>
      <c r="D68" s="50">
        <v>8.8787529951712491E-2</v>
      </c>
    </row>
    <row r="69" spans="1:4" x14ac:dyDescent="0.25">
      <c r="A69" s="48" t="s">
        <v>793</v>
      </c>
      <c r="B69" s="49" t="s">
        <v>979</v>
      </c>
      <c r="C69" s="39">
        <v>6.8632375693241918E-2</v>
      </c>
      <c r="D69" s="50">
        <v>6.858517296170269E-2</v>
      </c>
    </row>
    <row r="70" spans="1:4" x14ac:dyDescent="0.25">
      <c r="A70" s="48" t="s">
        <v>794</v>
      </c>
      <c r="B70" s="49" t="s">
        <v>483</v>
      </c>
      <c r="C70" s="39">
        <v>7.3724891828502295E-2</v>
      </c>
      <c r="D70" s="50">
        <v>7.3553425762150348E-2</v>
      </c>
    </row>
    <row r="71" spans="1:4" x14ac:dyDescent="0.25">
      <c r="A71" s="48" t="s">
        <v>795</v>
      </c>
      <c r="B71" s="49" t="s">
        <v>491</v>
      </c>
      <c r="C71" s="39">
        <v>0.23548006210447753</v>
      </c>
      <c r="D71" s="50">
        <v>0.23510128640901057</v>
      </c>
    </row>
    <row r="72" spans="1:4" x14ac:dyDescent="0.25">
      <c r="A72" s="48" t="s">
        <v>796</v>
      </c>
      <c r="B72" s="49" t="s">
        <v>980</v>
      </c>
      <c r="C72" s="39">
        <v>6.7076148861025836E-2</v>
      </c>
      <c r="D72" s="50">
        <v>6.6850823530922338E-2</v>
      </c>
    </row>
    <row r="73" spans="1:4" x14ac:dyDescent="0.25">
      <c r="A73" s="48" t="s">
        <v>797</v>
      </c>
      <c r="B73" s="49" t="s">
        <v>983</v>
      </c>
      <c r="C73" s="39">
        <v>0.12424598175770915</v>
      </c>
      <c r="D73" s="50">
        <v>0.12402799756416052</v>
      </c>
    </row>
    <row r="74" spans="1:4" x14ac:dyDescent="0.25">
      <c r="A74" s="48" t="s">
        <v>798</v>
      </c>
      <c r="B74" s="49" t="s">
        <v>75</v>
      </c>
      <c r="C74" s="39">
        <v>7.4427544045972668E-2</v>
      </c>
      <c r="D74" s="50">
        <v>7.4338698709033299E-2</v>
      </c>
    </row>
    <row r="75" spans="1:4" x14ac:dyDescent="0.25">
      <c r="A75" s="48" t="s">
        <v>799</v>
      </c>
      <c r="B75" s="49" t="s">
        <v>533</v>
      </c>
      <c r="C75" s="39">
        <v>5.525533425198341E-2</v>
      </c>
      <c r="D75" s="50">
        <v>5.5106818117689291E-2</v>
      </c>
    </row>
    <row r="76" spans="1:4" x14ac:dyDescent="0.25">
      <c r="A76" s="48" t="s">
        <v>800</v>
      </c>
      <c r="B76" s="49" t="s">
        <v>987</v>
      </c>
      <c r="C76" s="39">
        <v>7.1714806289342736E-2</v>
      </c>
      <c r="D76" s="50">
        <v>7.1881703654289669E-2</v>
      </c>
    </row>
    <row r="77" spans="1:4" x14ac:dyDescent="0.25">
      <c r="A77" s="48" t="s">
        <v>801</v>
      </c>
      <c r="B77" s="49" t="s">
        <v>241</v>
      </c>
      <c r="C77" s="39">
        <v>0.30580813757663927</v>
      </c>
      <c r="D77" s="50">
        <v>0.30574815494462321</v>
      </c>
    </row>
    <row r="78" spans="1:4" x14ac:dyDescent="0.25">
      <c r="A78" s="48" t="s">
        <v>802</v>
      </c>
      <c r="B78" s="49" t="s">
        <v>545</v>
      </c>
      <c r="C78" s="39">
        <v>0.17841450759537947</v>
      </c>
      <c r="D78" s="50">
        <v>0.17895126046148049</v>
      </c>
    </row>
    <row r="79" spans="1:4" x14ac:dyDescent="0.25">
      <c r="A79" s="48" t="s">
        <v>803</v>
      </c>
      <c r="B79" s="49" t="s">
        <v>47</v>
      </c>
      <c r="C79" s="39">
        <v>5.8801550668146588E-2</v>
      </c>
      <c r="D79" s="50">
        <v>5.8674817451627198E-2</v>
      </c>
    </row>
    <row r="80" spans="1:4" x14ac:dyDescent="0.25">
      <c r="A80" s="48" t="s">
        <v>804</v>
      </c>
      <c r="B80" s="49" t="s">
        <v>119</v>
      </c>
      <c r="C80" s="39">
        <v>0.2282975909687929</v>
      </c>
      <c r="D80" s="50">
        <v>0.22825620880307396</v>
      </c>
    </row>
    <row r="81" spans="1:4" x14ac:dyDescent="0.25">
      <c r="A81" s="48" t="s">
        <v>805</v>
      </c>
      <c r="B81" s="49" t="s">
        <v>123</v>
      </c>
      <c r="C81" s="39">
        <v>0.22869274131788386</v>
      </c>
      <c r="D81" s="50">
        <v>0.22865506807976838</v>
      </c>
    </row>
    <row r="82" spans="1:4" x14ac:dyDescent="0.25">
      <c r="A82" s="48" t="s">
        <v>806</v>
      </c>
      <c r="B82" s="49" t="s">
        <v>187</v>
      </c>
      <c r="C82" s="39">
        <v>6.2970580024208619E-2</v>
      </c>
      <c r="D82" s="50">
        <v>6.2808156647902874E-2</v>
      </c>
    </row>
    <row r="83" spans="1:4" x14ac:dyDescent="0.25">
      <c r="A83" s="48" t="s">
        <v>807</v>
      </c>
      <c r="B83" s="49" t="s">
        <v>189</v>
      </c>
      <c r="C83" s="39">
        <v>0.16689316062153867</v>
      </c>
      <c r="D83" s="50">
        <v>0.16643339561512599</v>
      </c>
    </row>
    <row r="84" spans="1:4" x14ac:dyDescent="0.25">
      <c r="A84" s="48" t="s">
        <v>808</v>
      </c>
      <c r="B84" s="49" t="s">
        <v>181</v>
      </c>
      <c r="C84" s="39">
        <v>0.10366893642616322</v>
      </c>
      <c r="D84" s="50">
        <v>0.10362270257183431</v>
      </c>
    </row>
    <row r="85" spans="1:4" x14ac:dyDescent="0.25">
      <c r="A85" s="48" t="s">
        <v>809</v>
      </c>
      <c r="B85" s="49" t="s">
        <v>577</v>
      </c>
      <c r="C85" s="39">
        <v>0.15849417651975783</v>
      </c>
      <c r="D85" s="50">
        <v>0.15798577425731528</v>
      </c>
    </row>
    <row r="86" spans="1:4" x14ac:dyDescent="0.25">
      <c r="A86" s="48" t="s">
        <v>810</v>
      </c>
      <c r="B86" s="49" t="s">
        <v>435</v>
      </c>
      <c r="C86" s="39">
        <v>0.1968320812777844</v>
      </c>
      <c r="D86" s="50">
        <v>0.19623820169582687</v>
      </c>
    </row>
    <row r="87" spans="1:4" x14ac:dyDescent="0.25">
      <c r="A87" s="48" t="s">
        <v>811</v>
      </c>
      <c r="B87" s="49" t="s">
        <v>43</v>
      </c>
      <c r="C87" s="39">
        <v>0.15579704631939095</v>
      </c>
      <c r="D87" s="50">
        <v>0.15549948613407344</v>
      </c>
    </row>
    <row r="88" spans="1:4" x14ac:dyDescent="0.25">
      <c r="A88" s="48" t="s">
        <v>812</v>
      </c>
      <c r="B88" s="49" t="s">
        <v>591</v>
      </c>
      <c r="C88" s="39">
        <v>8.4839401320590771E-2</v>
      </c>
      <c r="D88" s="50">
        <v>8.4650075760757976E-2</v>
      </c>
    </row>
    <row r="89" spans="1:4" x14ac:dyDescent="0.25">
      <c r="A89" s="48" t="s">
        <v>813</v>
      </c>
      <c r="B89" s="49" t="s">
        <v>597</v>
      </c>
      <c r="C89" s="39">
        <v>0.30531153473556116</v>
      </c>
      <c r="D89" s="50">
        <v>0.30513856511848281</v>
      </c>
    </row>
    <row r="90" spans="1:4" x14ac:dyDescent="0.25">
      <c r="A90" s="48" t="s">
        <v>814</v>
      </c>
      <c r="B90" s="49" t="s">
        <v>287</v>
      </c>
      <c r="C90" s="39">
        <v>7.9594597860980276E-2</v>
      </c>
      <c r="D90" s="50">
        <v>7.945741200901682E-2</v>
      </c>
    </row>
    <row r="91" spans="1:4" x14ac:dyDescent="0.25">
      <c r="A91" s="48" t="s">
        <v>815</v>
      </c>
      <c r="B91" s="49" t="s">
        <v>991</v>
      </c>
      <c r="C91" s="39">
        <v>6.1472482798152366E-2</v>
      </c>
      <c r="D91" s="50">
        <v>6.126966784797739E-2</v>
      </c>
    </row>
    <row r="92" spans="1:4" x14ac:dyDescent="0.25">
      <c r="A92" s="48" t="s">
        <v>816</v>
      </c>
      <c r="B92" s="49" t="s">
        <v>593</v>
      </c>
      <c r="C92" s="39">
        <v>0.2268690284637509</v>
      </c>
      <c r="D92" s="50">
        <v>0.22641822846200957</v>
      </c>
    </row>
    <row r="93" spans="1:4" x14ac:dyDescent="0.25">
      <c r="A93" s="48" t="s">
        <v>817</v>
      </c>
      <c r="B93" s="49" t="s">
        <v>617</v>
      </c>
      <c r="C93" s="39">
        <v>1.8664360852496269E-2</v>
      </c>
      <c r="D93" s="50">
        <v>1.8594732937305999E-2</v>
      </c>
    </row>
    <row r="94" spans="1:4" x14ac:dyDescent="0.25">
      <c r="A94" s="48" t="s">
        <v>818</v>
      </c>
      <c r="B94" s="49" t="s">
        <v>633</v>
      </c>
      <c r="C94" s="39">
        <v>6.6550210345523081E-2</v>
      </c>
      <c r="D94" s="50">
        <v>6.635399340970552E-2</v>
      </c>
    </row>
    <row r="95" spans="1:4" x14ac:dyDescent="0.25">
      <c r="A95" s="48" t="s">
        <v>819</v>
      </c>
      <c r="B95" s="49" t="s">
        <v>625</v>
      </c>
      <c r="C95" s="39">
        <v>0.1169186678974746</v>
      </c>
      <c r="D95" s="50">
        <v>0.11657664319558689</v>
      </c>
    </row>
    <row r="96" spans="1:4" x14ac:dyDescent="0.25">
      <c r="A96" s="48" t="s">
        <v>820</v>
      </c>
      <c r="B96" s="49" t="s">
        <v>946</v>
      </c>
      <c r="C96" s="39">
        <v>0.13944422776209697</v>
      </c>
      <c r="D96" s="50">
        <v>0.13890410569179459</v>
      </c>
    </row>
    <row r="97" spans="1:4" x14ac:dyDescent="0.25">
      <c r="A97" s="48" t="s">
        <v>821</v>
      </c>
      <c r="B97" s="49" t="s">
        <v>623</v>
      </c>
      <c r="C97" s="39">
        <v>5.8299772658311752E-2</v>
      </c>
      <c r="D97" s="50">
        <v>5.8321815176269345E-2</v>
      </c>
    </row>
    <row r="98" spans="1:4" x14ac:dyDescent="0.25">
      <c r="A98" s="48" t="s">
        <v>822</v>
      </c>
      <c r="B98" s="49" t="s">
        <v>961</v>
      </c>
      <c r="C98" s="39">
        <v>5.7554288012746237E-2</v>
      </c>
      <c r="D98" s="50">
        <v>5.7551857796696831E-2</v>
      </c>
    </row>
    <row r="99" spans="1:4" x14ac:dyDescent="0.25">
      <c r="A99" s="48" t="s">
        <v>823</v>
      </c>
      <c r="B99" s="49" t="s">
        <v>641</v>
      </c>
      <c r="C99" s="39">
        <v>0.13878202503056652</v>
      </c>
      <c r="D99" s="50">
        <v>0.13834261612171395</v>
      </c>
    </row>
    <row r="100" spans="1:4" x14ac:dyDescent="0.25">
      <c r="A100" s="48" t="s">
        <v>824</v>
      </c>
      <c r="B100" s="49" t="s">
        <v>994</v>
      </c>
      <c r="C100" s="39">
        <v>6.1093750322088247E-2</v>
      </c>
      <c r="D100" s="50">
        <v>6.110116900995622E-2</v>
      </c>
    </row>
    <row r="101" spans="1:4" x14ac:dyDescent="0.25">
      <c r="A101" s="48" t="s">
        <v>825</v>
      </c>
      <c r="B101" s="49" t="s">
        <v>993</v>
      </c>
      <c r="C101" s="39">
        <v>5.8530155750746972E-2</v>
      </c>
      <c r="D101" s="50">
        <v>5.850711001897943E-2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6"/>
      <c r="B1" s="126"/>
      <c r="C1" s="126"/>
      <c r="D1" s="126"/>
      <c r="E1" s="12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7" t="str">
        <f>"GROUPEMENT DES BAX EN VIGUEUR LE "&amp;'OPTIONS - INTERVALLES DE MARGE'!A1</f>
        <v>GROUPEMENT DES BAX EN VIGUEUR LE 2 FEVRIER 2023</v>
      </c>
      <c r="B2" s="128"/>
      <c r="C2" s="128"/>
      <c r="D2" s="128"/>
      <c r="E2" s="12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9" t="s">
        <v>35</v>
      </c>
      <c r="C3" s="131" t="s">
        <v>5</v>
      </c>
      <c r="D3" s="131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0"/>
      <c r="C4" s="132"/>
      <c r="D4" s="13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4">
        <v>1</v>
      </c>
      <c r="C5" s="6" t="s">
        <v>826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5"/>
      <c r="C6" s="7" t="s">
        <v>827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7">
        <v>2</v>
      </c>
      <c r="C7" s="8" t="s">
        <v>828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5"/>
      <c r="C8" s="7" t="s">
        <v>829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7">
        <v>3</v>
      </c>
      <c r="C9" s="8" t="s">
        <v>830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8"/>
      <c r="C10" s="6" t="s">
        <v>831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8"/>
      <c r="C11" s="6" t="s">
        <v>832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5"/>
      <c r="C12" s="7" t="s">
        <v>833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7">
        <v>4</v>
      </c>
      <c r="C13" s="9" t="s">
        <v>834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8"/>
      <c r="C14" s="6" t="s">
        <v>835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8"/>
      <c r="C15" s="6" t="s">
        <v>836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5"/>
      <c r="C16" s="7" t="s">
        <v>837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7" t="str">
        <f>"IMPUTATIONS POUR POSITION MIXTE INTRA-MARCHANDISE - 'BUTTERFLY' TRIMESTRIEL EN VIGUEUR LE "&amp;'OPTIONS - INTERVALLES DE MARGE'!A1</f>
        <v>IMPUTATIONS POUR POSITION MIXTE INTRA-MARCHANDISE - 'BUTTERFLY' TRIMESTRIEL EN VIGUEUR LE 2 FEVRIER 2023</v>
      </c>
      <c r="B18" s="128"/>
      <c r="C18" s="128"/>
      <c r="D18" s="128"/>
      <c r="E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9" t="s">
        <v>7</v>
      </c>
      <c r="C19" s="131" t="s">
        <v>8</v>
      </c>
      <c r="D19" s="131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0"/>
      <c r="C20" s="141"/>
      <c r="D20" s="141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838</v>
      </c>
      <c r="C21" s="12">
        <v>31</v>
      </c>
      <c r="D21" s="12">
        <v>29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839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840</v>
      </c>
      <c r="C23" s="13">
        <v>31</v>
      </c>
      <c r="D23" s="13">
        <v>22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841</v>
      </c>
      <c r="C24" s="13">
        <v>98</v>
      </c>
      <c r="D24" s="13">
        <v>96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842</v>
      </c>
      <c r="C25" s="13">
        <v>394</v>
      </c>
      <c r="D25" s="13">
        <v>393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843</v>
      </c>
      <c r="C26" s="13">
        <v>432</v>
      </c>
      <c r="D26" s="13">
        <v>432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844</v>
      </c>
      <c r="C27" s="13">
        <v>399</v>
      </c>
      <c r="D27" s="13">
        <v>395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845</v>
      </c>
      <c r="C28" s="13">
        <v>397</v>
      </c>
      <c r="D28" s="13">
        <v>393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846</v>
      </c>
      <c r="C29" s="13">
        <v>423</v>
      </c>
      <c r="D29" s="13">
        <v>421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847</v>
      </c>
      <c r="C30" s="14">
        <v>411</v>
      </c>
      <c r="D30" s="14">
        <v>409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7" t="str">
        <f>"IMPUTATIONS POUR POSITION MIXTE INTRA-MARCHANDISE - 'BUTTERFLY' SEMESTRIEL EN VIGUEUR LE "&amp;'OPTIONS - INTERVALLES DE MARGE'!A1</f>
        <v>IMPUTATIONS POUR POSITION MIXTE INTRA-MARCHANDISE - 'BUTTERFLY' SEMESTRIEL EN VIGUEUR LE 2 FEVRIER 2023</v>
      </c>
      <c r="B32" s="128"/>
      <c r="C32" s="128"/>
      <c r="D32" s="128"/>
      <c r="E32" s="128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3" t="s">
        <v>7</v>
      </c>
      <c r="C33" s="135" t="s">
        <v>8</v>
      </c>
      <c r="D33" s="135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4"/>
      <c r="C34" s="136"/>
      <c r="D34" s="136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848</v>
      </c>
      <c r="C35" s="19">
        <v>456</v>
      </c>
      <c r="D35" s="19">
        <v>462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849</v>
      </c>
      <c r="C36" s="19">
        <v>383</v>
      </c>
      <c r="D36" s="19">
        <v>382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850</v>
      </c>
      <c r="C37" s="19">
        <v>249</v>
      </c>
      <c r="D37" s="19">
        <v>257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851</v>
      </c>
      <c r="C38" s="19">
        <v>256</v>
      </c>
      <c r="D38" s="19">
        <v>258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852</v>
      </c>
      <c r="C39" s="19">
        <v>372</v>
      </c>
      <c r="D39" s="19">
        <v>367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853</v>
      </c>
      <c r="C40" s="19">
        <v>323</v>
      </c>
      <c r="D40" s="19">
        <v>318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854</v>
      </c>
      <c r="C41" s="19">
        <v>332</v>
      </c>
      <c r="D41" s="19">
        <v>328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855</v>
      </c>
      <c r="C42" s="20">
        <v>363</v>
      </c>
      <c r="D42" s="20">
        <v>359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7" t="str">
        <f>"IMPUTATIONS POUR POSITION MIXTE INTRA-MARCHANDISE - 'BUTTERFLY' NEUF-MOIS EN VIGUEUR LE "&amp;'OPTIONS - INTERVALLES DE MARGE'!A1</f>
        <v>IMPUTATIONS POUR POSITION MIXTE INTRA-MARCHANDISE - 'BUTTERFLY' NEUF-MOIS EN VIGUEUR LE 2 FEVRIER 2023</v>
      </c>
      <c r="B44" s="128"/>
      <c r="C44" s="128"/>
      <c r="D44" s="128"/>
      <c r="E44" s="128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3" t="s">
        <v>7</v>
      </c>
      <c r="C45" s="135" t="s">
        <v>8</v>
      </c>
      <c r="D45" s="135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4"/>
      <c r="C46" s="136"/>
      <c r="D46" s="136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856</v>
      </c>
      <c r="C47" s="19">
        <v>715</v>
      </c>
      <c r="D47" s="19">
        <v>713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857</v>
      </c>
      <c r="C48" s="19">
        <v>220</v>
      </c>
      <c r="D48" s="19">
        <v>227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858</v>
      </c>
      <c r="C49" s="19">
        <v>434</v>
      </c>
      <c r="D49" s="19">
        <v>442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859</v>
      </c>
      <c r="C50" s="19">
        <v>349</v>
      </c>
      <c r="D50" s="19">
        <v>350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860</v>
      </c>
      <c r="C51" s="19">
        <v>365</v>
      </c>
      <c r="D51" s="19">
        <v>360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861</v>
      </c>
      <c r="C52" s="20">
        <v>385</v>
      </c>
      <c r="D52" s="20">
        <v>383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7" t="str">
        <f>"IMPUTATIONS POUR POSITION MIXTE INTRA-MARCHANDISE - 'BUTTERFLY' ANNUEL EN VIGUEUR LE "&amp;'OPTIONS - INTERVALLES DE MARGE'!A1</f>
        <v>IMPUTATIONS POUR POSITION MIXTE INTRA-MARCHANDISE - 'BUTTERFLY' ANNUEL EN VIGUEUR LE 2 FEVRIER 2023</v>
      </c>
      <c r="B54" s="128"/>
      <c r="C54" s="128"/>
      <c r="D54" s="128"/>
      <c r="E54" s="128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3" t="s">
        <v>7</v>
      </c>
      <c r="C55" s="135" t="s">
        <v>8</v>
      </c>
      <c r="D55" s="135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4"/>
      <c r="C56" s="136"/>
      <c r="D56" s="136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862</v>
      </c>
      <c r="C57" s="19">
        <v>474</v>
      </c>
      <c r="D57" s="19">
        <v>477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863</v>
      </c>
      <c r="C58" s="19">
        <v>387</v>
      </c>
      <c r="D58" s="19">
        <v>391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864</v>
      </c>
      <c r="C59" s="19">
        <v>551</v>
      </c>
      <c r="D59" s="19">
        <v>556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865</v>
      </c>
      <c r="C60" s="20">
        <v>422</v>
      </c>
      <c r="D60" s="20">
        <v>416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7" t="str">
        <f>"IMPUTATIONS POUR POSITION MIXTE INTRA-MARCHANDISE - INTERMENSUELLE EN VIGUEUR LE "&amp;'OPTIONS - INTERVALLES DE MARGE'!A1</f>
        <v>IMPUTATIONS POUR POSITION MIXTE INTRA-MARCHANDISE - INTERMENSUELLE EN VIGUEUR LE 2 FEVRIER 2023</v>
      </c>
      <c r="B62" s="128"/>
      <c r="C62" s="128"/>
      <c r="D62" s="128"/>
      <c r="E62" s="128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3" t="s">
        <v>0</v>
      </c>
      <c r="B63" s="142">
        <v>1</v>
      </c>
      <c r="C63" s="142">
        <v>2</v>
      </c>
      <c r="D63" s="142">
        <v>3</v>
      </c>
      <c r="E63" s="135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4"/>
      <c r="B64" s="143"/>
      <c r="C64" s="143">
        <v>2</v>
      </c>
      <c r="D64" s="143">
        <v>3</v>
      </c>
      <c r="E64" s="144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385</v>
      </c>
      <c r="C65" s="24">
        <v>504</v>
      </c>
      <c r="D65" s="25">
        <v>542</v>
      </c>
      <c r="E65" s="26">
        <v>560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270</v>
      </c>
      <c r="D66" s="29">
        <v>450</v>
      </c>
      <c r="E66" s="30">
        <v>509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329</v>
      </c>
      <c r="E67" s="30">
        <v>451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307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C35" sqref="C35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6"/>
      <c r="B1" s="126"/>
      <c r="C1" s="126"/>
      <c r="D1" s="126"/>
      <c r="E1" s="12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7" t="str">
        <f>"GROUPEMENT DES COA EN VIGUEUR LE "&amp;'OPTIONS - INTERVALLES DE MARGE'!A1</f>
        <v>GROUPEMENT DES COA EN VIGUEUR LE 2 FEVRIER 2023</v>
      </c>
      <c r="B2" s="128"/>
      <c r="C2" s="128"/>
      <c r="D2" s="128"/>
      <c r="E2" s="12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9" t="s">
        <v>35</v>
      </c>
      <c r="C3" s="131" t="s">
        <v>5</v>
      </c>
      <c r="D3" s="131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0"/>
      <c r="C4" s="132"/>
      <c r="D4" s="13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4">
        <v>1</v>
      </c>
      <c r="C5" s="6" t="s">
        <v>866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8"/>
      <c r="C6" s="6" t="s">
        <v>867</v>
      </c>
      <c r="D6" s="95">
        <v>202304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8"/>
      <c r="C7" s="9" t="s">
        <v>868</v>
      </c>
      <c r="D7" s="9">
        <v>202305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5"/>
      <c r="C8" s="7" t="s">
        <v>869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7" t="str">
        <f>"IMPUTATIONS POUR POSITION MIXTE INTRA-MARCHANDISE - 'BUTTERFLY' MENSUEL EN VIGUEUR LE "&amp;'OPTIONS - INTERVALLES DE MARGE'!A1</f>
        <v>IMPUTATIONS POUR POSITION MIXTE INTRA-MARCHANDISE - 'BUTTERFLY' MENSUEL EN VIGUEUR LE 2 FEVRIER 2023</v>
      </c>
      <c r="B10" s="128"/>
      <c r="C10" s="128"/>
      <c r="D10" s="128"/>
      <c r="E10" s="128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9" t="s">
        <v>7</v>
      </c>
      <c r="C11" s="131" t="s">
        <v>8</v>
      </c>
      <c r="D11" s="131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0"/>
      <c r="C12" s="141"/>
      <c r="D12" s="141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6" t="s">
        <v>870</v>
      </c>
      <c r="C13" s="13">
        <v>3563</v>
      </c>
      <c r="D13" s="13">
        <v>3545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7" t="s">
        <v>871</v>
      </c>
      <c r="C14" s="14">
        <v>3070</v>
      </c>
      <c r="D14" s="14">
        <v>3054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7" t="str">
        <f>"IMPUTATIONS POUR POSITION MIXTE INTRA-MARCHANDISE - INTERMENSUELLE EN VIGUEUR LE "&amp;'OPTIONS - INTERVALLES DE MARGE'!A1</f>
        <v>IMPUTATIONS POUR POSITION MIXTE INTRA-MARCHANDISE - INTERMENSUELLE EN VIGUEUR LE 2 FEVRIER 2023</v>
      </c>
      <c r="B16" s="128"/>
      <c r="C16" s="128"/>
      <c r="D16" s="128"/>
      <c r="E16" s="128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3" t="s">
        <v>0</v>
      </c>
      <c r="C17" s="131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4"/>
      <c r="C18" s="14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8">
        <v>2023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6"/>
      <c r="B1" s="126"/>
      <c r="C1" s="126"/>
      <c r="D1" s="126"/>
      <c r="E1" s="12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7" t="str">
        <f>"GROUPEMENT DES CRA EN VIGUEUR LE "&amp;'OPTIONS - INTERVALLES DE MARGE'!A1</f>
        <v>GROUPEMENT DES CRA EN VIGUEUR LE 2 FEVRIER 2023</v>
      </c>
      <c r="B2" s="128"/>
      <c r="C2" s="128"/>
      <c r="D2" s="128"/>
      <c r="E2" s="12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9" t="s">
        <v>35</v>
      </c>
      <c r="C3" s="131" t="s">
        <v>5</v>
      </c>
      <c r="D3" s="131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0"/>
      <c r="C4" s="132"/>
      <c r="D4" s="13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4">
        <v>1</v>
      </c>
      <c r="C5" s="6" t="s">
        <v>872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5"/>
      <c r="C6" s="7" t="s">
        <v>873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7">
        <v>2</v>
      </c>
      <c r="C7" s="8" t="s">
        <v>874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5"/>
      <c r="C8" s="7" t="s">
        <v>875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7">
        <v>3</v>
      </c>
      <c r="C9" s="8" t="s">
        <v>876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8"/>
      <c r="C10" s="6" t="s">
        <v>877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8"/>
      <c r="C11" s="6" t="s">
        <v>878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5"/>
      <c r="C12" s="7" t="s">
        <v>879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7">
        <v>4</v>
      </c>
      <c r="C13" s="9" t="s">
        <v>880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8"/>
      <c r="C14" s="6" t="s">
        <v>881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8"/>
      <c r="C15" s="6" t="s">
        <v>882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5"/>
      <c r="C16" s="7" t="s">
        <v>883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7" t="str">
        <f>"IMPUTATIONS POUR POSITION MIXTE INTRA-MARCHANDISE - 'BUTTERFLY' TRIMESTRIEL EN VIGUEUR LE "&amp;'OPTIONS - INTERVALLES DE MARGE'!A1</f>
        <v>IMPUTATIONS POUR POSITION MIXTE INTRA-MARCHANDISE - 'BUTTERFLY' TRIMESTRIEL EN VIGUEUR LE 2 FEVRIER 2023</v>
      </c>
      <c r="B18" s="128"/>
      <c r="C18" s="128"/>
      <c r="D18" s="128"/>
      <c r="E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9" t="s">
        <v>7</v>
      </c>
      <c r="C19" s="131" t="s">
        <v>8</v>
      </c>
      <c r="D19" s="131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0"/>
      <c r="C20" s="141"/>
      <c r="D20" s="141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884</v>
      </c>
      <c r="C21" s="12">
        <v>40</v>
      </c>
      <c r="D21" s="12">
        <v>40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885</v>
      </c>
      <c r="C22" s="13">
        <v>19</v>
      </c>
      <c r="D22" s="13">
        <v>19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886</v>
      </c>
      <c r="C23" s="13">
        <v>0</v>
      </c>
      <c r="D23" s="13">
        <v>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887</v>
      </c>
      <c r="C24" s="13">
        <v>0</v>
      </c>
      <c r="D24" s="13">
        <v>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888</v>
      </c>
      <c r="C25" s="13">
        <v>306</v>
      </c>
      <c r="D25" s="13">
        <v>305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889</v>
      </c>
      <c r="C26" s="13">
        <v>409</v>
      </c>
      <c r="D26" s="13">
        <v>408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890</v>
      </c>
      <c r="C27" s="13">
        <v>428</v>
      </c>
      <c r="D27" s="13">
        <v>426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891</v>
      </c>
      <c r="C28" s="13">
        <v>427</v>
      </c>
      <c r="D28" s="13">
        <v>426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892</v>
      </c>
      <c r="C29" s="13">
        <v>422</v>
      </c>
      <c r="D29" s="13">
        <v>420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893</v>
      </c>
      <c r="C30" s="14">
        <v>418</v>
      </c>
      <c r="D30" s="14">
        <v>416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7" t="str">
        <f>"IMPUTATIONS POUR POSITION MIXTE INTRA-MARCHANDISE - 'BUTTERFLY' SEMESTRIEL EN VIGUEUR LE "&amp;'OPTIONS - INTERVALLES DE MARGE'!A1</f>
        <v>IMPUTATIONS POUR POSITION MIXTE INTRA-MARCHANDISE - 'BUTTERFLY' SEMESTRIEL EN VIGUEUR LE 2 FEVRIER 2023</v>
      </c>
      <c r="B32" s="128"/>
      <c r="C32" s="128"/>
      <c r="D32" s="128"/>
      <c r="E32" s="128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3" t="s">
        <v>7</v>
      </c>
      <c r="C33" s="135" t="s">
        <v>8</v>
      </c>
      <c r="D33" s="135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4"/>
      <c r="C34" s="136"/>
      <c r="D34" s="136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894</v>
      </c>
      <c r="C35" s="19">
        <v>654</v>
      </c>
      <c r="D35" s="19">
        <v>653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895</v>
      </c>
      <c r="C36" s="19">
        <v>544</v>
      </c>
      <c r="D36" s="19">
        <v>547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896</v>
      </c>
      <c r="C37" s="19">
        <v>205</v>
      </c>
      <c r="D37" s="19">
        <v>202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897</v>
      </c>
      <c r="C38" s="19">
        <v>72</v>
      </c>
      <c r="D38" s="19">
        <v>76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898</v>
      </c>
      <c r="C39" s="19">
        <v>395</v>
      </c>
      <c r="D39" s="19">
        <v>395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899</v>
      </c>
      <c r="C40" s="19">
        <v>331</v>
      </c>
      <c r="D40" s="19">
        <v>328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900</v>
      </c>
      <c r="C41" s="19">
        <v>327</v>
      </c>
      <c r="D41" s="19">
        <v>324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901</v>
      </c>
      <c r="C42" s="20">
        <v>345</v>
      </c>
      <c r="D42" s="20">
        <v>339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7" t="str">
        <f>"IMPUTATIONS POUR POSITION MIXTE INTRA-MARCHANDISE - 'BUTTERFLY' NEUF-MOIS EN VIGUEUR LE "&amp;'OPTIONS - INTERVALLES DE MARGE'!A1</f>
        <v>IMPUTATIONS POUR POSITION MIXTE INTRA-MARCHANDISE - 'BUTTERFLY' NEUF-MOIS EN VIGUEUR LE 2 FEVRIER 2023</v>
      </c>
      <c r="B44" s="128"/>
      <c r="C44" s="128"/>
      <c r="D44" s="128"/>
      <c r="E44" s="128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3" t="s">
        <v>7</v>
      </c>
      <c r="C45" s="135" t="s">
        <v>8</v>
      </c>
      <c r="D45" s="135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4"/>
      <c r="C46" s="136"/>
      <c r="D46" s="136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902</v>
      </c>
      <c r="C47" s="19">
        <v>814</v>
      </c>
      <c r="D47" s="19">
        <v>814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903</v>
      </c>
      <c r="C48" s="19">
        <v>117</v>
      </c>
      <c r="D48" s="19">
        <v>114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904</v>
      </c>
      <c r="C49" s="19">
        <v>404</v>
      </c>
      <c r="D49" s="19">
        <v>405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905</v>
      </c>
      <c r="C50" s="19">
        <v>300</v>
      </c>
      <c r="D50" s="19">
        <v>304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906</v>
      </c>
      <c r="C51" s="19">
        <v>537</v>
      </c>
      <c r="D51" s="19">
        <v>541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907</v>
      </c>
      <c r="C52" s="20">
        <v>385</v>
      </c>
      <c r="D52" s="20">
        <v>387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7" t="str">
        <f>"IMPUTATIONS POUR POSITION MIXTE INTRA-MARCHANDISE - 'BUTTERFLY' ANNUEL EN VIGUEUR LE "&amp;'OPTIONS - INTERVALLES DE MARGE'!A1</f>
        <v>IMPUTATIONS POUR POSITION MIXTE INTRA-MARCHANDISE - 'BUTTERFLY' ANNUEL EN VIGUEUR LE 2 FEVRIER 2023</v>
      </c>
      <c r="B54" s="128"/>
      <c r="C54" s="128"/>
      <c r="D54" s="128"/>
      <c r="E54" s="128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3" t="s">
        <v>7</v>
      </c>
      <c r="C55" s="135" t="s">
        <v>8</v>
      </c>
      <c r="D55" s="135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4"/>
      <c r="C56" s="136"/>
      <c r="D56" s="136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908</v>
      </c>
      <c r="C57" s="19">
        <v>335</v>
      </c>
      <c r="D57" s="19">
        <v>330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909</v>
      </c>
      <c r="C58" s="19">
        <v>316</v>
      </c>
      <c r="D58" s="19">
        <v>317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910</v>
      </c>
      <c r="C59" s="19">
        <v>601</v>
      </c>
      <c r="D59" s="19">
        <v>604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911</v>
      </c>
      <c r="C60" s="20">
        <v>421</v>
      </c>
      <c r="D60" s="20">
        <v>429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7" t="str">
        <f>"IMPUTATIONS POUR POSITION MIXTE INTRA-MARCHANDISE - INTERMENSUELLE EN VIGUEUR LE "&amp;'OPTIONS - INTERVALLES DE MARGE'!A1</f>
        <v>IMPUTATIONS POUR POSITION MIXTE INTRA-MARCHANDISE - INTERMENSUELLE EN VIGUEUR LE 2 FEVRIER 2023</v>
      </c>
      <c r="B62" s="128"/>
      <c r="C62" s="128"/>
      <c r="D62" s="128"/>
      <c r="E62" s="128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3" t="s">
        <v>0</v>
      </c>
      <c r="B63" s="142">
        <v>1</v>
      </c>
      <c r="C63" s="142">
        <v>2</v>
      </c>
      <c r="D63" s="142">
        <v>3</v>
      </c>
      <c r="E63" s="135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4"/>
      <c r="B64" s="143"/>
      <c r="C64" s="143">
        <v>2</v>
      </c>
      <c r="D64" s="143">
        <v>3</v>
      </c>
      <c r="E64" s="144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378</v>
      </c>
      <c r="C65" s="24">
        <v>467</v>
      </c>
      <c r="D65" s="25">
        <v>471</v>
      </c>
      <c r="E65" s="26">
        <v>471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376</v>
      </c>
      <c r="D66" s="29">
        <v>525</v>
      </c>
      <c r="E66" s="30">
        <v>536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442</v>
      </c>
      <c r="E67" s="30">
        <v>534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254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6"/>
      <c r="B1" s="126"/>
      <c r="C1" s="126"/>
      <c r="D1" s="126"/>
      <c r="E1" s="12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7" t="str">
        <f>"GROUPEMENT DES SDV EN VIGUEUR LE "&amp;'OPTIONS - INTERVALLES DE MARGE'!A1</f>
        <v>GROUPEMENT DES SDV EN VIGUEUR LE 2 FEVRIER 2023</v>
      </c>
      <c r="B2" s="128"/>
      <c r="C2" s="128"/>
      <c r="D2" s="128"/>
      <c r="E2" s="12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9" t="s">
        <v>36</v>
      </c>
      <c r="C3" s="131" t="s">
        <v>4</v>
      </c>
      <c r="D3" s="131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0"/>
      <c r="C4" s="132"/>
      <c r="D4" s="13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912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913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>
        <v>3</v>
      </c>
      <c r="C7" s="8" t="s">
        <v>914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8"/>
      <c r="C8" s="6" t="s">
        <v>915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5"/>
      <c r="C9" s="7" t="s">
        <v>916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7" t="str">
        <f>"IMPUTATIONS POUR POSITION MIXTE INTRA-MARCHANDISE - INTERMENSUELLE EN VIGUEUR LE "&amp;'OPTIONS - INTERVALLES DE MARGE'!A1</f>
        <v>IMPUTATIONS POUR POSITION MIXTE INTRA-MARCHANDISE - INTERMENSUELLE EN VIGUEUR LE 2 FEVRIER 2023</v>
      </c>
      <c r="B11" s="128"/>
      <c r="C11" s="128"/>
      <c r="D11" s="128"/>
      <c r="E11" s="128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3" t="s">
        <v>0</v>
      </c>
      <c r="B12" s="142">
        <v>1</v>
      </c>
      <c r="C12" s="142">
        <v>2</v>
      </c>
      <c r="D12" s="135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4"/>
      <c r="B13" s="143"/>
      <c r="C13" s="143">
        <v>2</v>
      </c>
      <c r="D13" s="144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164</v>
      </c>
      <c r="D14" s="26">
        <v>131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143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175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6"/>
      <c r="B1" s="126"/>
      <c r="C1" s="126"/>
      <c r="D1" s="126"/>
      <c r="E1" s="12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7" t="str">
        <f>"GROUPEMENT DES SXF EN VIGUEUR LE "&amp;'OPTIONS - INTERVALLES DE MARGE'!A1</f>
        <v>GROUPEMENT DES SXF EN VIGUEUR LE 2 FEVRIER 2023</v>
      </c>
      <c r="B2" s="128"/>
      <c r="C2" s="128"/>
      <c r="D2" s="128"/>
      <c r="E2" s="12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9" t="s">
        <v>36</v>
      </c>
      <c r="C3" s="131" t="s">
        <v>4</v>
      </c>
      <c r="D3" s="131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0"/>
      <c r="C4" s="132"/>
      <c r="D4" s="13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7">
        <v>1</v>
      </c>
      <c r="C5" s="8" t="s">
        <v>917</v>
      </c>
      <c r="D5" s="8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8"/>
      <c r="C6" s="6" t="s">
        <v>918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8"/>
      <c r="C7" s="6" t="s">
        <v>919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5"/>
      <c r="C8" s="7" t="s">
        <v>920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7">
        <v>2</v>
      </c>
      <c r="C9" s="8" t="s">
        <v>921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5"/>
      <c r="C10" s="7" t="s">
        <v>922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7">
        <v>3</v>
      </c>
      <c r="C11" s="8" t="s">
        <v>923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5"/>
      <c r="C12" s="7" t="s">
        <v>924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7" t="str">
        <f>"IMPUTATIONS POUR POSITION MIXTE INTRA-MARCHANDISE - INTERMENSUELLE EN VIGUEUR LE "&amp;'OPTIONS - INTERVALLES DE MARGE'!A1</f>
        <v>IMPUTATIONS POUR POSITION MIXTE INTRA-MARCHANDISE - INTERMENSUELLE EN VIGUEUR LE 2 FEVRIER 2023</v>
      </c>
      <c r="B14" s="128"/>
      <c r="C14" s="128"/>
      <c r="D14" s="128"/>
      <c r="E14" s="128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3" t="s">
        <v>0</v>
      </c>
      <c r="B15" s="146">
        <v>1</v>
      </c>
      <c r="C15" s="146">
        <v>2</v>
      </c>
      <c r="D15" s="131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4"/>
      <c r="B16" s="147"/>
      <c r="C16" s="147">
        <v>2</v>
      </c>
      <c r="D16" s="145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1946</v>
      </c>
      <c r="D17" s="26">
        <v>3780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875</v>
      </c>
      <c r="D18" s="30">
        <v>3967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3338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9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3"/>
      <c r="B1" s="174"/>
      <c r="C1" s="174"/>
      <c r="D1" s="175"/>
    </row>
    <row r="2" spans="1:4" ht="50.1" customHeight="1" thickBot="1" x14ac:dyDescent="0.3">
      <c r="A2" s="158" t="str">
        <f>"IMPUTATIONS POUR POSITION MIXTE INTRA-MARCHANDISES INTERMENSUELLE EN VIGUEUR LE "&amp;'OPTIONS - INTERVALLES DE MARGE'!A1</f>
        <v>IMPUTATIONS POUR POSITION MIXTE INTRA-MARCHANDISES INTERMENSUELLE EN VIGUEUR LE 2 FEVRIER 2023</v>
      </c>
      <c r="B2" s="159"/>
      <c r="C2" s="159"/>
      <c r="D2" s="160"/>
    </row>
    <row r="3" spans="1:4" x14ac:dyDescent="0.25">
      <c r="A3" s="154" t="s">
        <v>20</v>
      </c>
      <c r="B3" s="156" t="s">
        <v>21</v>
      </c>
      <c r="C3" s="156" t="s">
        <v>22</v>
      </c>
      <c r="D3" s="156" t="s">
        <v>23</v>
      </c>
    </row>
    <row r="4" spans="1:4" ht="24" customHeight="1" thickBot="1" x14ac:dyDescent="0.3">
      <c r="A4" s="155"/>
      <c r="B4" s="157"/>
      <c r="C4" s="157"/>
      <c r="D4" s="157"/>
    </row>
    <row r="5" spans="1:4" x14ac:dyDescent="0.25">
      <c r="A5" s="65" t="s">
        <v>676</v>
      </c>
      <c r="B5" s="66" t="s">
        <v>998</v>
      </c>
      <c r="C5" s="67">
        <v>450</v>
      </c>
      <c r="D5" s="68">
        <v>450</v>
      </c>
    </row>
    <row r="6" spans="1:4" x14ac:dyDescent="0.25">
      <c r="A6" s="65" t="s">
        <v>678</v>
      </c>
      <c r="B6" s="66" t="s">
        <v>999</v>
      </c>
      <c r="C6" s="67">
        <v>450</v>
      </c>
      <c r="D6" s="68">
        <v>450</v>
      </c>
    </row>
    <row r="7" spans="1:4" x14ac:dyDescent="0.25">
      <c r="A7" s="65" t="s">
        <v>680</v>
      </c>
      <c r="B7" s="66" t="s">
        <v>1000</v>
      </c>
      <c r="C7" s="67">
        <v>225</v>
      </c>
      <c r="D7" s="68">
        <v>225</v>
      </c>
    </row>
    <row r="8" spans="1:4" x14ac:dyDescent="0.25">
      <c r="A8" s="65" t="s">
        <v>689</v>
      </c>
      <c r="B8" s="66" t="s">
        <v>1003</v>
      </c>
      <c r="C8" s="67">
        <v>450</v>
      </c>
      <c r="D8" s="68">
        <v>450</v>
      </c>
    </row>
    <row r="9" spans="1:4" x14ac:dyDescent="0.25">
      <c r="A9" s="65" t="s">
        <v>691</v>
      </c>
      <c r="B9" s="66" t="s">
        <v>1004</v>
      </c>
      <c r="C9" s="67">
        <v>200</v>
      </c>
      <c r="D9" s="68">
        <v>200</v>
      </c>
    </row>
    <row r="10" spans="1:4" x14ac:dyDescent="0.25">
      <c r="A10" s="63" t="s">
        <v>693</v>
      </c>
      <c r="B10" s="49" t="s">
        <v>1005</v>
      </c>
      <c r="C10" s="67">
        <v>200</v>
      </c>
      <c r="D10" s="68">
        <v>200</v>
      </c>
    </row>
    <row r="11" spans="1:4" x14ac:dyDescent="0.25">
      <c r="A11" s="65" t="s">
        <v>699</v>
      </c>
      <c r="B11" s="66" t="s">
        <v>1007</v>
      </c>
      <c r="C11" s="67">
        <v>125</v>
      </c>
      <c r="D11" s="68">
        <v>125</v>
      </c>
    </row>
    <row r="12" spans="1:4" x14ac:dyDescent="0.25">
      <c r="A12" s="65" t="s">
        <v>701</v>
      </c>
      <c r="B12" s="66" t="s">
        <v>1008</v>
      </c>
      <c r="C12" s="67">
        <v>100</v>
      </c>
      <c r="D12" s="68">
        <v>100</v>
      </c>
    </row>
    <row r="13" spans="1:4" x14ac:dyDescent="0.25">
      <c r="A13" s="65" t="s">
        <v>703</v>
      </c>
      <c r="B13" s="66" t="s">
        <v>1009</v>
      </c>
      <c r="C13" s="67">
        <v>100</v>
      </c>
      <c r="D13" s="68">
        <v>100</v>
      </c>
    </row>
    <row r="14" spans="1:4" x14ac:dyDescent="0.25">
      <c r="A14" s="65" t="s">
        <v>705</v>
      </c>
      <c r="B14" s="66" t="s">
        <v>1010</v>
      </c>
      <c r="C14" s="67">
        <v>100</v>
      </c>
      <c r="D14" s="68">
        <v>100</v>
      </c>
    </row>
    <row r="15" spans="1:4" x14ac:dyDescent="0.25">
      <c r="A15" s="65" t="s">
        <v>709</v>
      </c>
      <c r="B15" s="69" t="s">
        <v>1012</v>
      </c>
      <c r="C15" s="67">
        <v>100</v>
      </c>
      <c r="D15" s="68">
        <v>100</v>
      </c>
    </row>
    <row r="16" spans="1:4" x14ac:dyDescent="0.25">
      <c r="A16" s="65" t="s">
        <v>711</v>
      </c>
      <c r="B16" s="69" t="s">
        <v>1013</v>
      </c>
      <c r="C16" s="67">
        <v>100</v>
      </c>
      <c r="D16" s="68">
        <v>100</v>
      </c>
    </row>
    <row r="17" spans="1:4" x14ac:dyDescent="0.25">
      <c r="A17" s="65" t="s">
        <v>713</v>
      </c>
      <c r="B17" s="69" t="s">
        <v>1014</v>
      </c>
      <c r="C17" s="67">
        <v>100</v>
      </c>
      <c r="D17" s="68">
        <v>100</v>
      </c>
    </row>
    <row r="18" spans="1:4" x14ac:dyDescent="0.25">
      <c r="A18" s="65" t="s">
        <v>715</v>
      </c>
      <c r="B18" s="69" t="s">
        <v>1015</v>
      </c>
      <c r="C18" s="67">
        <v>125</v>
      </c>
      <c r="D18" s="68">
        <v>125</v>
      </c>
    </row>
    <row r="19" spans="1:4" x14ac:dyDescent="0.25">
      <c r="A19" s="65" t="s">
        <v>717</v>
      </c>
      <c r="B19" s="66" t="s">
        <v>1016</v>
      </c>
      <c r="C19" s="67">
        <v>100</v>
      </c>
      <c r="D19" s="68">
        <v>100</v>
      </c>
    </row>
    <row r="20" spans="1:4" x14ac:dyDescent="0.25">
      <c r="A20" s="65" t="s">
        <v>719</v>
      </c>
      <c r="B20" s="66" t="s">
        <v>1017</v>
      </c>
      <c r="C20" s="67">
        <v>100</v>
      </c>
      <c r="D20" s="70">
        <v>100</v>
      </c>
    </row>
    <row r="21" spans="1:4" x14ac:dyDescent="0.25">
      <c r="A21" s="65" t="s">
        <v>721</v>
      </c>
      <c r="B21" s="66" t="s">
        <v>1018</v>
      </c>
      <c r="C21" s="67">
        <v>100</v>
      </c>
      <c r="D21" s="70">
        <v>100</v>
      </c>
    </row>
    <row r="22" spans="1:4" x14ac:dyDescent="0.25">
      <c r="A22" s="65" t="s">
        <v>723</v>
      </c>
      <c r="B22" s="66" t="s">
        <v>1019</v>
      </c>
      <c r="C22" s="67">
        <v>100</v>
      </c>
      <c r="D22" s="70">
        <v>100</v>
      </c>
    </row>
    <row r="23" spans="1:4" x14ac:dyDescent="0.25">
      <c r="A23" s="65" t="s">
        <v>725</v>
      </c>
      <c r="B23" s="66" t="s">
        <v>1020</v>
      </c>
      <c r="C23" s="67">
        <v>100</v>
      </c>
      <c r="D23" s="70">
        <v>100</v>
      </c>
    </row>
    <row r="24" spans="1:4" x14ac:dyDescent="0.25">
      <c r="A24" s="65" t="s">
        <v>727</v>
      </c>
      <c r="B24" s="66" t="s">
        <v>1021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8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 FEVRIER 2023</v>
      </c>
      <c r="B30" s="159"/>
      <c r="C30" s="159"/>
      <c r="D30" s="160"/>
    </row>
    <row r="31" spans="1:4" ht="15" customHeight="1" x14ac:dyDescent="0.25">
      <c r="A31" s="154" t="s">
        <v>20</v>
      </c>
      <c r="B31" s="156" t="s">
        <v>21</v>
      </c>
      <c r="C31" s="156" t="s">
        <v>37</v>
      </c>
      <c r="D31" s="156" t="s">
        <v>38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729</v>
      </c>
      <c r="B33" s="69" t="s">
        <v>935</v>
      </c>
      <c r="C33" s="67">
        <v>75</v>
      </c>
      <c r="D33" s="68">
        <v>75</v>
      </c>
    </row>
    <row r="34" spans="1:4" x14ac:dyDescent="0.25">
      <c r="A34" s="65" t="s">
        <v>730</v>
      </c>
      <c r="B34" s="69" t="s">
        <v>934</v>
      </c>
      <c r="C34" s="67">
        <v>75</v>
      </c>
      <c r="D34" s="68">
        <v>75</v>
      </c>
    </row>
    <row r="35" spans="1:4" x14ac:dyDescent="0.25">
      <c r="A35" s="65" t="s">
        <v>731</v>
      </c>
      <c r="B35" s="69" t="s">
        <v>61</v>
      </c>
      <c r="C35" s="67">
        <v>75</v>
      </c>
      <c r="D35" s="68">
        <v>75</v>
      </c>
    </row>
    <row r="36" spans="1:4" x14ac:dyDescent="0.25">
      <c r="A36" s="65" t="s">
        <v>732</v>
      </c>
      <c r="B36" s="69" t="s">
        <v>69</v>
      </c>
      <c r="C36" s="67">
        <v>75</v>
      </c>
      <c r="D36" s="68">
        <v>75</v>
      </c>
    </row>
    <row r="37" spans="1:4" x14ac:dyDescent="0.25">
      <c r="A37" s="65" t="s">
        <v>733</v>
      </c>
      <c r="B37" s="69" t="s">
        <v>933</v>
      </c>
      <c r="C37" s="67">
        <v>75</v>
      </c>
      <c r="D37" s="68">
        <v>75</v>
      </c>
    </row>
    <row r="38" spans="1:4" x14ac:dyDescent="0.25">
      <c r="A38" s="65" t="s">
        <v>734</v>
      </c>
      <c r="B38" s="69" t="s">
        <v>937</v>
      </c>
      <c r="C38" s="67">
        <v>75</v>
      </c>
      <c r="D38" s="68">
        <v>75</v>
      </c>
    </row>
    <row r="39" spans="1:4" x14ac:dyDescent="0.25">
      <c r="A39" s="65" t="s">
        <v>735</v>
      </c>
      <c r="B39" s="69" t="s">
        <v>940</v>
      </c>
      <c r="C39" s="67">
        <v>75</v>
      </c>
      <c r="D39" s="68">
        <v>75</v>
      </c>
    </row>
    <row r="40" spans="1:4" x14ac:dyDescent="0.25">
      <c r="A40" s="65" t="s">
        <v>736</v>
      </c>
      <c r="B40" s="69" t="s">
        <v>939</v>
      </c>
      <c r="C40" s="67">
        <v>75</v>
      </c>
      <c r="D40" s="68">
        <v>75</v>
      </c>
    </row>
    <row r="41" spans="1:4" x14ac:dyDescent="0.25">
      <c r="A41" s="65" t="s">
        <v>737</v>
      </c>
      <c r="B41" s="69" t="s">
        <v>947</v>
      </c>
      <c r="C41" s="67">
        <v>75</v>
      </c>
      <c r="D41" s="68">
        <v>75</v>
      </c>
    </row>
    <row r="42" spans="1:4" x14ac:dyDescent="0.25">
      <c r="A42" s="65" t="s">
        <v>738</v>
      </c>
      <c r="B42" s="69" t="s">
        <v>171</v>
      </c>
      <c r="C42" s="67">
        <v>75</v>
      </c>
      <c r="D42" s="68">
        <v>75</v>
      </c>
    </row>
    <row r="43" spans="1:4" x14ac:dyDescent="0.25">
      <c r="A43" s="65" t="s">
        <v>739</v>
      </c>
      <c r="B43" s="69" t="s">
        <v>982</v>
      </c>
      <c r="C43" s="67">
        <v>75</v>
      </c>
      <c r="D43" s="68">
        <v>75</v>
      </c>
    </row>
    <row r="44" spans="1:4" x14ac:dyDescent="0.25">
      <c r="A44" s="65" t="s">
        <v>740</v>
      </c>
      <c r="B44" s="69" t="s">
        <v>948</v>
      </c>
      <c r="C44" s="67">
        <v>75</v>
      </c>
      <c r="D44" s="68">
        <v>75</v>
      </c>
    </row>
    <row r="45" spans="1:4" x14ac:dyDescent="0.25">
      <c r="A45" s="65" t="s">
        <v>741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742</v>
      </c>
      <c r="B46" s="69" t="s">
        <v>950</v>
      </c>
      <c r="C46" s="67">
        <v>75</v>
      </c>
      <c r="D46" s="68">
        <v>75</v>
      </c>
    </row>
    <row r="47" spans="1:4" x14ac:dyDescent="0.25">
      <c r="A47" s="65" t="s">
        <v>743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744</v>
      </c>
      <c r="B48" s="69" t="s">
        <v>205</v>
      </c>
      <c r="C48" s="67">
        <v>75</v>
      </c>
      <c r="D48" s="68">
        <v>75</v>
      </c>
    </row>
    <row r="49" spans="1:4" x14ac:dyDescent="0.25">
      <c r="A49" s="65" t="s">
        <v>745</v>
      </c>
      <c r="B49" s="69" t="s">
        <v>233</v>
      </c>
      <c r="C49" s="67">
        <v>75</v>
      </c>
      <c r="D49" s="68">
        <v>75</v>
      </c>
    </row>
    <row r="50" spans="1:4" x14ac:dyDescent="0.25">
      <c r="A50" s="65" t="s">
        <v>746</v>
      </c>
      <c r="B50" s="69" t="s">
        <v>621</v>
      </c>
      <c r="C50" s="67">
        <v>75</v>
      </c>
      <c r="D50" s="68">
        <v>75</v>
      </c>
    </row>
    <row r="51" spans="1:4" x14ac:dyDescent="0.25">
      <c r="A51" s="65" t="s">
        <v>747</v>
      </c>
      <c r="B51" s="69" t="s">
        <v>231</v>
      </c>
      <c r="C51" s="67">
        <v>75</v>
      </c>
      <c r="D51" s="68">
        <v>75</v>
      </c>
    </row>
    <row r="52" spans="1:4" x14ac:dyDescent="0.25">
      <c r="A52" s="65" t="s">
        <v>748</v>
      </c>
      <c r="B52" s="69" t="s">
        <v>243</v>
      </c>
      <c r="C52" s="67">
        <v>75</v>
      </c>
      <c r="D52" s="68">
        <v>75</v>
      </c>
    </row>
    <row r="53" spans="1:4" x14ac:dyDescent="0.25">
      <c r="A53" s="65" t="s">
        <v>749</v>
      </c>
      <c r="B53" s="69" t="s">
        <v>245</v>
      </c>
      <c r="C53" s="67">
        <v>75</v>
      </c>
      <c r="D53" s="68">
        <v>75</v>
      </c>
    </row>
    <row r="54" spans="1:4" x14ac:dyDescent="0.25">
      <c r="A54" s="65" t="s">
        <v>750</v>
      </c>
      <c r="B54" s="69" t="s">
        <v>213</v>
      </c>
      <c r="C54" s="67">
        <v>75</v>
      </c>
      <c r="D54" s="68">
        <v>75</v>
      </c>
    </row>
    <row r="55" spans="1:4" x14ac:dyDescent="0.25">
      <c r="A55" s="65" t="s">
        <v>751</v>
      </c>
      <c r="B55" s="69" t="s">
        <v>969</v>
      </c>
      <c r="C55" s="67">
        <v>75</v>
      </c>
      <c r="D55" s="68">
        <v>75</v>
      </c>
    </row>
    <row r="56" spans="1:4" x14ac:dyDescent="0.25">
      <c r="A56" s="65" t="s">
        <v>752</v>
      </c>
      <c r="B56" s="69" t="s">
        <v>267</v>
      </c>
      <c r="C56" s="67">
        <v>75</v>
      </c>
      <c r="D56" s="68">
        <v>75</v>
      </c>
    </row>
    <row r="57" spans="1:4" x14ac:dyDescent="0.25">
      <c r="A57" s="65" t="s">
        <v>753</v>
      </c>
      <c r="B57" s="69" t="s">
        <v>259</v>
      </c>
      <c r="C57" s="67">
        <v>75</v>
      </c>
      <c r="D57" s="68">
        <v>75</v>
      </c>
    </row>
    <row r="58" spans="1:4" x14ac:dyDescent="0.25">
      <c r="A58" s="65" t="s">
        <v>754</v>
      </c>
      <c r="B58" s="69" t="s">
        <v>951</v>
      </c>
      <c r="C58" s="67">
        <v>75</v>
      </c>
      <c r="D58" s="68">
        <v>75</v>
      </c>
    </row>
    <row r="59" spans="1:4" x14ac:dyDescent="0.25">
      <c r="A59" s="65" t="s">
        <v>755</v>
      </c>
      <c r="B59" s="69" t="s">
        <v>964</v>
      </c>
      <c r="C59" s="67">
        <v>75</v>
      </c>
      <c r="D59" s="68">
        <v>75</v>
      </c>
    </row>
    <row r="60" spans="1:4" x14ac:dyDescent="0.25">
      <c r="A60" s="65" t="s">
        <v>756</v>
      </c>
      <c r="B60" s="69" t="s">
        <v>952</v>
      </c>
      <c r="C60" s="67">
        <v>75</v>
      </c>
      <c r="D60" s="68">
        <v>75</v>
      </c>
    </row>
    <row r="61" spans="1:4" x14ac:dyDescent="0.25">
      <c r="A61" s="65" t="s">
        <v>757</v>
      </c>
      <c r="B61" s="69" t="s">
        <v>289</v>
      </c>
      <c r="C61" s="67">
        <v>75</v>
      </c>
      <c r="D61" s="68">
        <v>75</v>
      </c>
    </row>
    <row r="62" spans="1:4" x14ac:dyDescent="0.25">
      <c r="A62" s="65" t="s">
        <v>758</v>
      </c>
      <c r="B62" s="69" t="s">
        <v>247</v>
      </c>
      <c r="C62" s="67">
        <v>75</v>
      </c>
      <c r="D62" s="68">
        <v>75</v>
      </c>
    </row>
    <row r="63" spans="1:4" x14ac:dyDescent="0.25">
      <c r="A63" s="65" t="s">
        <v>759</v>
      </c>
      <c r="B63" s="69" t="s">
        <v>962</v>
      </c>
      <c r="C63" s="67">
        <v>75</v>
      </c>
      <c r="D63" s="68">
        <v>75</v>
      </c>
    </row>
    <row r="64" spans="1:4" x14ac:dyDescent="0.25">
      <c r="A64" s="65" t="s">
        <v>760</v>
      </c>
      <c r="B64" s="69" t="s">
        <v>627</v>
      </c>
      <c r="C64" s="67">
        <v>75</v>
      </c>
      <c r="D64" s="68">
        <v>75</v>
      </c>
    </row>
    <row r="65" spans="1:4" x14ac:dyDescent="0.25">
      <c r="A65" s="65" t="s">
        <v>761</v>
      </c>
      <c r="B65" s="69" t="s">
        <v>963</v>
      </c>
      <c r="C65" s="67">
        <v>75</v>
      </c>
      <c r="D65" s="68">
        <v>75</v>
      </c>
    </row>
    <row r="66" spans="1:4" x14ac:dyDescent="0.25">
      <c r="A66" s="65" t="s">
        <v>762</v>
      </c>
      <c r="B66" s="69" t="s">
        <v>977</v>
      </c>
      <c r="C66" s="67">
        <v>75</v>
      </c>
      <c r="D66" s="68">
        <v>75</v>
      </c>
    </row>
    <row r="67" spans="1:4" x14ac:dyDescent="0.25">
      <c r="A67" s="65" t="s">
        <v>763</v>
      </c>
      <c r="B67" s="69" t="s">
        <v>631</v>
      </c>
      <c r="C67" s="67">
        <v>75</v>
      </c>
      <c r="D67" s="68">
        <v>75</v>
      </c>
    </row>
    <row r="68" spans="1:4" x14ac:dyDescent="0.25">
      <c r="A68" s="65" t="s">
        <v>764</v>
      </c>
      <c r="B68" s="69" t="s">
        <v>345</v>
      </c>
      <c r="C68" s="67">
        <v>75</v>
      </c>
      <c r="D68" s="68">
        <v>75</v>
      </c>
    </row>
    <row r="69" spans="1:4" x14ac:dyDescent="0.25">
      <c r="A69" s="65" t="s">
        <v>765</v>
      </c>
      <c r="B69" s="69" t="s">
        <v>981</v>
      </c>
      <c r="C69" s="67">
        <v>75</v>
      </c>
      <c r="D69" s="68">
        <v>75</v>
      </c>
    </row>
    <row r="70" spans="1:4" x14ac:dyDescent="0.25">
      <c r="A70" s="65" t="s">
        <v>766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767</v>
      </c>
      <c r="B71" s="69" t="s">
        <v>970</v>
      </c>
      <c r="C71" s="67">
        <v>75</v>
      </c>
      <c r="D71" s="68">
        <v>75</v>
      </c>
    </row>
    <row r="72" spans="1:4" x14ac:dyDescent="0.25">
      <c r="A72" s="65" t="s">
        <v>768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769</v>
      </c>
      <c r="B73" s="69" t="s">
        <v>972</v>
      </c>
      <c r="C73" s="67">
        <v>75</v>
      </c>
      <c r="D73" s="68">
        <v>75</v>
      </c>
    </row>
    <row r="74" spans="1:4" x14ac:dyDescent="0.25">
      <c r="A74" s="65" t="s">
        <v>770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771</v>
      </c>
      <c r="B75" s="69" t="s">
        <v>965</v>
      </c>
      <c r="C75" s="67">
        <v>75</v>
      </c>
      <c r="D75" s="68">
        <v>75</v>
      </c>
    </row>
    <row r="76" spans="1:4" x14ac:dyDescent="0.25">
      <c r="A76" s="65" t="s">
        <v>772</v>
      </c>
      <c r="B76" s="69" t="s">
        <v>973</v>
      </c>
      <c r="C76" s="67">
        <v>75</v>
      </c>
      <c r="D76" s="68">
        <v>75</v>
      </c>
    </row>
    <row r="77" spans="1:4" x14ac:dyDescent="0.25">
      <c r="A77" s="65" t="s">
        <v>773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774</v>
      </c>
      <c r="B78" s="69" t="s">
        <v>974</v>
      </c>
      <c r="C78" s="67">
        <v>75</v>
      </c>
      <c r="D78" s="68">
        <v>75</v>
      </c>
    </row>
    <row r="79" spans="1:4" x14ac:dyDescent="0.25">
      <c r="A79" s="65" t="s">
        <v>775</v>
      </c>
      <c r="B79" s="69" t="s">
        <v>269</v>
      </c>
      <c r="C79" s="67">
        <v>75</v>
      </c>
      <c r="D79" s="68">
        <v>75</v>
      </c>
    </row>
    <row r="80" spans="1:4" x14ac:dyDescent="0.25">
      <c r="A80" s="65" t="s">
        <v>776</v>
      </c>
      <c r="B80" s="69" t="s">
        <v>175</v>
      </c>
      <c r="C80" s="67">
        <v>75</v>
      </c>
      <c r="D80" s="68">
        <v>75</v>
      </c>
    </row>
    <row r="81" spans="1:4" x14ac:dyDescent="0.25">
      <c r="A81" s="65" t="s">
        <v>777</v>
      </c>
      <c r="B81" s="69" t="s">
        <v>942</v>
      </c>
      <c r="C81" s="67">
        <v>75</v>
      </c>
      <c r="D81" s="68">
        <v>75</v>
      </c>
    </row>
    <row r="82" spans="1:4" x14ac:dyDescent="0.25">
      <c r="A82" s="65" t="s">
        <v>778</v>
      </c>
      <c r="B82" s="69" t="s">
        <v>411</v>
      </c>
      <c r="C82" s="67">
        <v>75</v>
      </c>
      <c r="D82" s="68">
        <v>75</v>
      </c>
    </row>
    <row r="83" spans="1:4" x14ac:dyDescent="0.25">
      <c r="A83" s="65" t="s">
        <v>779</v>
      </c>
      <c r="B83" s="69" t="s">
        <v>944</v>
      </c>
      <c r="C83" s="67">
        <v>75</v>
      </c>
      <c r="D83" s="68">
        <v>75</v>
      </c>
    </row>
    <row r="84" spans="1:4" x14ac:dyDescent="0.25">
      <c r="A84" s="65" t="s">
        <v>780</v>
      </c>
      <c r="B84" s="69" t="s">
        <v>433</v>
      </c>
      <c r="C84" s="67">
        <v>75</v>
      </c>
      <c r="D84" s="68">
        <v>75</v>
      </c>
    </row>
    <row r="85" spans="1:4" x14ac:dyDescent="0.25">
      <c r="A85" s="65" t="s">
        <v>781</v>
      </c>
      <c r="B85" s="69" t="s">
        <v>555</v>
      </c>
      <c r="C85" s="67">
        <v>75</v>
      </c>
      <c r="D85" s="68">
        <v>75</v>
      </c>
    </row>
    <row r="86" spans="1:4" x14ac:dyDescent="0.25">
      <c r="A86" s="65" t="s">
        <v>782</v>
      </c>
      <c r="B86" s="69" t="s">
        <v>605</v>
      </c>
      <c r="C86" s="67">
        <v>75</v>
      </c>
      <c r="D86" s="68">
        <v>75</v>
      </c>
    </row>
    <row r="87" spans="1:4" x14ac:dyDescent="0.25">
      <c r="A87" s="65" t="s">
        <v>783</v>
      </c>
      <c r="B87" s="69" t="s">
        <v>453</v>
      </c>
      <c r="C87" s="67">
        <v>75</v>
      </c>
      <c r="D87" s="68">
        <v>75</v>
      </c>
    </row>
    <row r="88" spans="1:4" x14ac:dyDescent="0.25">
      <c r="A88" s="65" t="s">
        <v>784</v>
      </c>
      <c r="B88" s="69" t="s">
        <v>975</v>
      </c>
      <c r="C88" s="67">
        <v>75</v>
      </c>
      <c r="D88" s="68">
        <v>75</v>
      </c>
    </row>
    <row r="89" spans="1:4" x14ac:dyDescent="0.25">
      <c r="A89" s="65" t="s">
        <v>785</v>
      </c>
      <c r="B89" s="69" t="s">
        <v>967</v>
      </c>
      <c r="C89" s="67">
        <v>75</v>
      </c>
      <c r="D89" s="68">
        <v>75</v>
      </c>
    </row>
    <row r="90" spans="1:4" x14ac:dyDescent="0.25">
      <c r="A90" s="65" t="s">
        <v>786</v>
      </c>
      <c r="B90" s="69" t="s">
        <v>65</v>
      </c>
      <c r="C90" s="67">
        <v>75</v>
      </c>
      <c r="D90" s="68">
        <v>75</v>
      </c>
    </row>
    <row r="91" spans="1:4" x14ac:dyDescent="0.25">
      <c r="A91" s="65" t="s">
        <v>787</v>
      </c>
      <c r="B91" s="69" t="s">
        <v>465</v>
      </c>
      <c r="C91" s="67">
        <v>75</v>
      </c>
      <c r="D91" s="68">
        <v>75</v>
      </c>
    </row>
    <row r="92" spans="1:4" x14ac:dyDescent="0.25">
      <c r="A92" s="65" t="s">
        <v>788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789</v>
      </c>
      <c r="B93" s="69" t="s">
        <v>988</v>
      </c>
      <c r="C93" s="67">
        <v>75</v>
      </c>
      <c r="D93" s="68">
        <v>75</v>
      </c>
    </row>
    <row r="94" spans="1:4" x14ac:dyDescent="0.25">
      <c r="A94" s="65" t="s">
        <v>790</v>
      </c>
      <c r="B94" s="69" t="s">
        <v>938</v>
      </c>
      <c r="C94" s="67">
        <v>75</v>
      </c>
      <c r="D94" s="68">
        <v>75</v>
      </c>
    </row>
    <row r="95" spans="1:4" x14ac:dyDescent="0.25">
      <c r="A95" s="65" t="s">
        <v>791</v>
      </c>
      <c r="B95" s="69" t="s">
        <v>561</v>
      </c>
      <c r="C95" s="67">
        <v>75</v>
      </c>
      <c r="D95" s="68">
        <v>75</v>
      </c>
    </row>
    <row r="96" spans="1:4" x14ac:dyDescent="0.25">
      <c r="A96" s="65" t="s">
        <v>792</v>
      </c>
      <c r="B96" s="69" t="s">
        <v>473</v>
      </c>
      <c r="C96" s="67">
        <v>75</v>
      </c>
      <c r="D96" s="68">
        <v>75</v>
      </c>
    </row>
    <row r="97" spans="1:4" x14ac:dyDescent="0.25">
      <c r="A97" s="65" t="s">
        <v>793</v>
      </c>
      <c r="B97" s="69" t="s">
        <v>979</v>
      </c>
      <c r="C97" s="67">
        <v>75</v>
      </c>
      <c r="D97" s="68">
        <v>75</v>
      </c>
    </row>
    <row r="98" spans="1:4" x14ac:dyDescent="0.25">
      <c r="A98" s="65" t="s">
        <v>794</v>
      </c>
      <c r="B98" s="69" t="s">
        <v>483</v>
      </c>
      <c r="C98" s="67">
        <v>75</v>
      </c>
      <c r="D98" s="68">
        <v>75</v>
      </c>
    </row>
    <row r="99" spans="1:4" x14ac:dyDescent="0.25">
      <c r="A99" s="65" t="s">
        <v>795</v>
      </c>
      <c r="B99" s="69" t="s">
        <v>491</v>
      </c>
      <c r="C99" s="67">
        <v>75</v>
      </c>
      <c r="D99" s="68">
        <v>75</v>
      </c>
    </row>
    <row r="100" spans="1:4" x14ac:dyDescent="0.25">
      <c r="A100" s="65" t="s">
        <v>796</v>
      </c>
      <c r="B100" s="69" t="s">
        <v>980</v>
      </c>
      <c r="C100" s="67">
        <v>75</v>
      </c>
      <c r="D100" s="68">
        <v>75</v>
      </c>
    </row>
    <row r="101" spans="1:4" x14ac:dyDescent="0.25">
      <c r="A101" s="65" t="s">
        <v>797</v>
      </c>
      <c r="B101" s="69" t="s">
        <v>983</v>
      </c>
      <c r="C101" s="67">
        <v>75</v>
      </c>
      <c r="D101" s="68">
        <v>75</v>
      </c>
    </row>
    <row r="102" spans="1:4" x14ac:dyDescent="0.25">
      <c r="A102" s="65" t="s">
        <v>798</v>
      </c>
      <c r="B102" s="69" t="s">
        <v>75</v>
      </c>
      <c r="C102" s="67">
        <v>75</v>
      </c>
      <c r="D102" s="68">
        <v>75</v>
      </c>
    </row>
    <row r="103" spans="1:4" x14ac:dyDescent="0.25">
      <c r="A103" s="65" t="s">
        <v>799</v>
      </c>
      <c r="B103" s="69" t="s">
        <v>533</v>
      </c>
      <c r="C103" s="67">
        <v>75</v>
      </c>
      <c r="D103" s="68">
        <v>75</v>
      </c>
    </row>
    <row r="104" spans="1:4" x14ac:dyDescent="0.25">
      <c r="A104" s="65" t="s">
        <v>800</v>
      </c>
      <c r="B104" s="69" t="s">
        <v>987</v>
      </c>
      <c r="C104" s="67">
        <v>75</v>
      </c>
      <c r="D104" s="68">
        <v>75</v>
      </c>
    </row>
    <row r="105" spans="1:4" x14ac:dyDescent="0.25">
      <c r="A105" s="65" t="s">
        <v>801</v>
      </c>
      <c r="B105" s="69" t="s">
        <v>241</v>
      </c>
      <c r="C105" s="67">
        <v>75</v>
      </c>
      <c r="D105" s="68">
        <v>75</v>
      </c>
    </row>
    <row r="106" spans="1:4" x14ac:dyDescent="0.25">
      <c r="A106" s="65" t="s">
        <v>802</v>
      </c>
      <c r="B106" s="69" t="s">
        <v>545</v>
      </c>
      <c r="C106" s="67">
        <v>75</v>
      </c>
      <c r="D106" s="68">
        <v>75</v>
      </c>
    </row>
    <row r="107" spans="1:4" x14ac:dyDescent="0.25">
      <c r="A107" s="65" t="s">
        <v>803</v>
      </c>
      <c r="B107" s="69" t="s">
        <v>47</v>
      </c>
      <c r="C107" s="67">
        <v>75</v>
      </c>
      <c r="D107" s="68">
        <v>75</v>
      </c>
    </row>
    <row r="108" spans="1:4" x14ac:dyDescent="0.25">
      <c r="A108" s="65" t="s">
        <v>804</v>
      </c>
      <c r="B108" s="69" t="s">
        <v>119</v>
      </c>
      <c r="C108" s="67">
        <v>75</v>
      </c>
      <c r="D108" s="68">
        <v>75</v>
      </c>
    </row>
    <row r="109" spans="1:4" x14ac:dyDescent="0.25">
      <c r="A109" s="65" t="s">
        <v>805</v>
      </c>
      <c r="B109" s="69" t="s">
        <v>123</v>
      </c>
      <c r="C109" s="67">
        <v>75</v>
      </c>
      <c r="D109" s="68">
        <v>75</v>
      </c>
    </row>
    <row r="110" spans="1:4" x14ac:dyDescent="0.25">
      <c r="A110" s="65" t="s">
        <v>806</v>
      </c>
      <c r="B110" s="69" t="s">
        <v>187</v>
      </c>
      <c r="C110" s="67">
        <v>75</v>
      </c>
      <c r="D110" s="68">
        <v>75</v>
      </c>
    </row>
    <row r="111" spans="1:4" x14ac:dyDescent="0.25">
      <c r="A111" s="65" t="s">
        <v>807</v>
      </c>
      <c r="B111" s="69" t="s">
        <v>189</v>
      </c>
      <c r="C111" s="67">
        <v>75</v>
      </c>
      <c r="D111" s="68">
        <v>75</v>
      </c>
    </row>
    <row r="112" spans="1:4" x14ac:dyDescent="0.25">
      <c r="A112" s="65" t="s">
        <v>808</v>
      </c>
      <c r="B112" s="69" t="s">
        <v>181</v>
      </c>
      <c r="C112" s="67">
        <v>75</v>
      </c>
      <c r="D112" s="68">
        <v>75</v>
      </c>
    </row>
    <row r="113" spans="1:4" x14ac:dyDescent="0.25">
      <c r="A113" s="65" t="s">
        <v>809</v>
      </c>
      <c r="B113" s="69" t="s">
        <v>577</v>
      </c>
      <c r="C113" s="67">
        <v>75</v>
      </c>
      <c r="D113" s="68">
        <v>75</v>
      </c>
    </row>
    <row r="114" spans="1:4" x14ac:dyDescent="0.25">
      <c r="A114" s="65" t="s">
        <v>810</v>
      </c>
      <c r="B114" s="69" t="s">
        <v>435</v>
      </c>
      <c r="C114" s="67">
        <v>75</v>
      </c>
      <c r="D114" s="68">
        <v>75</v>
      </c>
    </row>
    <row r="115" spans="1:4" x14ac:dyDescent="0.25">
      <c r="A115" s="65" t="s">
        <v>811</v>
      </c>
      <c r="B115" s="69" t="s">
        <v>43</v>
      </c>
      <c r="C115" s="67">
        <v>75</v>
      </c>
      <c r="D115" s="68">
        <v>75</v>
      </c>
    </row>
    <row r="116" spans="1:4" x14ac:dyDescent="0.25">
      <c r="A116" s="65" t="s">
        <v>812</v>
      </c>
      <c r="B116" s="69" t="s">
        <v>591</v>
      </c>
      <c r="C116" s="67">
        <v>75</v>
      </c>
      <c r="D116" s="68">
        <v>75</v>
      </c>
    </row>
    <row r="117" spans="1:4" x14ac:dyDescent="0.25">
      <c r="A117" s="65" t="s">
        <v>813</v>
      </c>
      <c r="B117" s="69" t="s">
        <v>597</v>
      </c>
      <c r="C117" s="67">
        <v>75</v>
      </c>
      <c r="D117" s="68">
        <v>75</v>
      </c>
    </row>
    <row r="118" spans="1:4" x14ac:dyDescent="0.25">
      <c r="A118" s="65" t="s">
        <v>814</v>
      </c>
      <c r="B118" s="69" t="s">
        <v>287</v>
      </c>
      <c r="C118" s="67">
        <v>75</v>
      </c>
      <c r="D118" s="68">
        <v>75</v>
      </c>
    </row>
    <row r="119" spans="1:4" x14ac:dyDescent="0.25">
      <c r="A119" s="65" t="s">
        <v>815</v>
      </c>
      <c r="B119" s="69" t="s">
        <v>991</v>
      </c>
      <c r="C119" s="67">
        <v>75</v>
      </c>
      <c r="D119" s="68">
        <v>75</v>
      </c>
    </row>
    <row r="120" spans="1:4" x14ac:dyDescent="0.25">
      <c r="A120" s="65" t="s">
        <v>816</v>
      </c>
      <c r="B120" s="69" t="s">
        <v>593</v>
      </c>
      <c r="C120" s="67">
        <v>75</v>
      </c>
      <c r="D120" s="68">
        <v>75</v>
      </c>
    </row>
    <row r="121" spans="1:4" x14ac:dyDescent="0.25">
      <c r="A121" s="65" t="s">
        <v>817</v>
      </c>
      <c r="B121" s="69" t="s">
        <v>617</v>
      </c>
      <c r="C121" s="67">
        <v>75</v>
      </c>
      <c r="D121" s="68">
        <v>75</v>
      </c>
    </row>
    <row r="122" spans="1:4" x14ac:dyDescent="0.25">
      <c r="A122" s="65" t="s">
        <v>818</v>
      </c>
      <c r="B122" s="69" t="s">
        <v>633</v>
      </c>
      <c r="C122" s="67">
        <v>75</v>
      </c>
      <c r="D122" s="68">
        <v>75</v>
      </c>
    </row>
    <row r="123" spans="1:4" x14ac:dyDescent="0.25">
      <c r="A123" s="65" t="s">
        <v>819</v>
      </c>
      <c r="B123" s="69" t="s">
        <v>625</v>
      </c>
      <c r="C123" s="67">
        <v>75</v>
      </c>
      <c r="D123" s="68">
        <v>75</v>
      </c>
    </row>
    <row r="124" spans="1:4" x14ac:dyDescent="0.25">
      <c r="A124" s="65" t="s">
        <v>820</v>
      </c>
      <c r="B124" s="69" t="s">
        <v>946</v>
      </c>
      <c r="C124" s="67">
        <v>75</v>
      </c>
      <c r="D124" s="68">
        <v>75</v>
      </c>
    </row>
    <row r="125" spans="1:4" x14ac:dyDescent="0.25">
      <c r="A125" s="65" t="s">
        <v>821</v>
      </c>
      <c r="B125" s="69" t="s">
        <v>623</v>
      </c>
      <c r="C125" s="67">
        <v>75</v>
      </c>
      <c r="D125" s="68">
        <v>75</v>
      </c>
    </row>
    <row r="126" spans="1:4" x14ac:dyDescent="0.25">
      <c r="A126" s="65" t="s">
        <v>822</v>
      </c>
      <c r="B126" s="69" t="s">
        <v>961</v>
      </c>
      <c r="C126" s="67">
        <v>75</v>
      </c>
      <c r="D126" s="68">
        <v>75</v>
      </c>
    </row>
    <row r="127" spans="1:4" x14ac:dyDescent="0.25">
      <c r="A127" s="65" t="s">
        <v>823</v>
      </c>
      <c r="B127" s="69" t="s">
        <v>641</v>
      </c>
      <c r="C127" s="67">
        <v>75</v>
      </c>
      <c r="D127" s="68">
        <v>75</v>
      </c>
    </row>
    <row r="128" spans="1:4" x14ac:dyDescent="0.25">
      <c r="A128" s="65" t="s">
        <v>824</v>
      </c>
      <c r="B128" s="69" t="s">
        <v>994</v>
      </c>
      <c r="C128" s="67">
        <v>75</v>
      </c>
      <c r="D128" s="68">
        <v>75</v>
      </c>
    </row>
    <row r="129" spans="1:4" x14ac:dyDescent="0.25">
      <c r="A129" s="65" t="s">
        <v>825</v>
      </c>
      <c r="B129" s="69" t="s">
        <v>993</v>
      </c>
      <c r="C129" s="67">
        <v>75</v>
      </c>
      <c r="D129" s="68">
        <v>75</v>
      </c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6"/>
      <c r="B1" s="176"/>
      <c r="C1" s="176"/>
    </row>
    <row r="2" spans="1:3" ht="50.1" customHeight="1" thickBot="1" x14ac:dyDescent="0.3">
      <c r="A2" s="177" t="str">
        <f>"IMPUTATIONS POUR POSITION MIXTE INTER-MARCHANDISE EN VIGUEUR LE "&amp;'OPTIONS - INTERVALLES DE MARGE'!A1</f>
        <v>IMPUTATIONS POUR POSITION MIXTE INTER-MARCHANDISE EN VIGUEUR LE 2 FEVRIER 2023</v>
      </c>
      <c r="B2" s="178"/>
      <c r="C2" s="179"/>
    </row>
    <row r="3" spans="1:3" x14ac:dyDescent="0.25">
      <c r="A3" s="180" t="s">
        <v>32</v>
      </c>
      <c r="B3" s="182" t="s">
        <v>33</v>
      </c>
      <c r="C3" s="184" t="s">
        <v>34</v>
      </c>
    </row>
    <row r="4" spans="1:3" ht="15.75" thickBot="1" x14ac:dyDescent="0.3">
      <c r="A4" s="181"/>
      <c r="B4" s="183"/>
      <c r="C4" s="185"/>
    </row>
    <row r="5" spans="1:3" x14ac:dyDescent="0.25">
      <c r="A5" s="84" t="s">
        <v>925</v>
      </c>
      <c r="B5" s="76">
        <v>0.19</v>
      </c>
      <c r="C5" s="77">
        <v>0.19</v>
      </c>
    </row>
    <row r="6" spans="1:3" x14ac:dyDescent="0.25">
      <c r="A6" s="84" t="s">
        <v>926</v>
      </c>
      <c r="B6" s="76">
        <v>0.9</v>
      </c>
      <c r="C6" s="77">
        <v>0.9</v>
      </c>
    </row>
    <row r="7" spans="1:3" x14ac:dyDescent="0.25">
      <c r="A7" s="84" t="s">
        <v>927</v>
      </c>
      <c r="B7" s="76">
        <v>1</v>
      </c>
      <c r="C7" s="77">
        <v>1</v>
      </c>
    </row>
    <row r="8" spans="1:3" x14ac:dyDescent="0.25">
      <c r="A8" s="84" t="s">
        <v>928</v>
      </c>
      <c r="B8" s="76">
        <v>0.9</v>
      </c>
      <c r="C8" s="77">
        <v>0.9</v>
      </c>
    </row>
    <row r="9" spans="1:3" x14ac:dyDescent="0.25">
      <c r="A9" s="84" t="s">
        <v>929</v>
      </c>
      <c r="B9" s="76">
        <v>0.9</v>
      </c>
      <c r="C9" s="77">
        <v>0.9</v>
      </c>
    </row>
    <row r="10" spans="1:3" x14ac:dyDescent="0.25">
      <c r="A10" s="84" t="s">
        <v>930</v>
      </c>
      <c r="B10" s="76">
        <v>0</v>
      </c>
      <c r="C10" s="77">
        <v>0</v>
      </c>
    </row>
    <row r="11" spans="1:3" x14ac:dyDescent="0.25">
      <c r="A11" s="84" t="s">
        <v>931</v>
      </c>
      <c r="B11" s="76">
        <v>0</v>
      </c>
      <c r="C11" s="77">
        <v>0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TMX Group Limited</cp:lastModifiedBy>
  <dcterms:created xsi:type="dcterms:W3CDTF">2017-04-13T19:02:44Z</dcterms:created>
  <dcterms:modified xsi:type="dcterms:W3CDTF">2023-02-01T14:43:41Z</dcterms:modified>
</cp:coreProperties>
</file>