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M:\Daily margin CSV files\Effective date notices and CSV\2022\January 2022\2022-01-27\"/>
    </mc:Choice>
  </mc:AlternateContent>
  <bookViews>
    <workbookView xWindow="0" yWindow="0" windowWidth="15615" windowHeight="2085" tabRatio="769"/>
  </bookViews>
  <sheets>
    <sheet name="OPTIONS - MARGIN INTERVALS" sheetId="4" r:id="rId1"/>
    <sheet name="FUTURES - MARGIN INTERVALS" sheetId="5" r:id="rId2"/>
    <sheet name="SHARE FUTURES - MARGIN INTERVAL" sheetId="6" r:id="rId3"/>
    <sheet name="BAX - INTRA-COMMODITY" sheetId="2" r:id="rId4"/>
    <sheet name="CORRA - INTRA-COMMODITY" sheetId="15" r:id="rId5"/>
    <sheet name="SDV - INTRA-COMMODITY" sheetId="18" r:id="rId6"/>
    <sheet name="SXF - INTRA-COMMODITY" sheetId="19" r:id="rId7"/>
    <sheet name="FUTURES - INTRA-COMMODITY" sheetId="7" r:id="rId8"/>
    <sheet name="FUTURES - INTER-COMMODITY" sheetId="9" r:id="rId9"/>
    <sheet name="OPTIONS - INTERVALLES DE MARGE" sheetId="10" r:id="rId10"/>
    <sheet name="CAT - INTERVALLES DE MARGE" sheetId="11" r:id="rId11"/>
    <sheet name="CAT SUR ACTIONS - INTERVALLES" sheetId="12" r:id="rId12"/>
    <sheet name="BAX - INTRA-MARCHANDISES" sheetId="3" r:id="rId13"/>
    <sheet name="CORRA - INTRA-MARCHANDISES" sheetId="14" r:id="rId14"/>
    <sheet name="SDV - INTRA-MARCHANDISES" sheetId="20" r:id="rId15"/>
    <sheet name="SXF - INTRA-MARCHANDISES" sheetId="21" r:id="rId16"/>
    <sheet name="CAT - INTRA-MARCHANDISES" sheetId="8" r:id="rId17"/>
    <sheet name="CAT - INTER-MARCHANDISES" sheetId="13" r:id="rId18"/>
  </sheets>
  <definedNames>
    <definedName name="_xlnm.Print_Area" localSheetId="12">'BAX - INTRA-MARCHANDISES'!$A$1:$E$68</definedName>
    <definedName name="_xlnm.Print_Area" localSheetId="17">'CAT - INTER-MARCHANDISES'!$A$1:$C$9</definedName>
    <definedName name="_xlnm.Print_Area" localSheetId="10">'CAT - INTERVALLES DE MARGE'!$A$1:$D$30</definedName>
    <definedName name="_xlnm.Print_Area" localSheetId="16">'CAT - INTRA-MARCHANDISES'!$A$1:$D$155</definedName>
    <definedName name="_xlnm.Print_Area" localSheetId="11">'CAT SUR ACTIONS - INTERVALLES'!$A$1:$D$134</definedName>
    <definedName name="_xlnm.Print_Area" localSheetId="8">'FUTURES - INTER-COMMODITY'!$A$1:$C$9</definedName>
    <definedName name="_xlnm.Print_Area" localSheetId="7">'FUTURES - INTRA-COMMODITY'!$A$1:$D$155</definedName>
    <definedName name="_xlnm.Print_Area" localSheetId="1">'FUTURES - MARGIN INTERVALS'!$A$1:$D$30</definedName>
    <definedName name="_xlnm.Print_Area" localSheetId="9">'OPTIONS - INTERVALLES DE MARGE'!$A$1:$F$318</definedName>
    <definedName name="_xlnm.Print_Area" localSheetId="0">'OPTIONS - MARGIN INTERVALS'!$A$1:$F$318</definedName>
    <definedName name="_xlnm.Print_Area" localSheetId="2">'SHARE FUTURES - MARGIN INTERVAL'!$A$1:$D$134</definedName>
    <definedName name="_xlnm.Print_Area" localSheetId="6">'SXF - INTRA-COMMODITY'!$A$1:$E$20</definedName>
    <definedName name="_xlnm.Print_Area" localSheetId="15">'SXF - INTRA-MARCHANDISES'!$A$1:$E$20</definedName>
  </definedNames>
  <calcPr calcId="162913"/>
</workbook>
</file>

<file path=xl/calcChain.xml><?xml version="1.0" encoding="utf-8"?>
<calcChain xmlns="http://schemas.openxmlformats.org/spreadsheetml/2006/main">
  <c r="A14" i="21" l="1"/>
  <c r="A2" i="21"/>
  <c r="A11" i="20"/>
  <c r="A2" i="20"/>
  <c r="A44" i="14"/>
  <c r="A14" i="19"/>
  <c r="A2" i="19"/>
  <c r="A11" i="18"/>
  <c r="A2" i="18"/>
  <c r="A2" i="13"/>
  <c r="A30" i="8"/>
  <c r="A2" i="8"/>
  <c r="A62" i="14"/>
  <c r="A54" i="14"/>
  <c r="A32" i="14"/>
  <c r="A18" i="14"/>
  <c r="A2" i="14"/>
  <c r="A62" i="3"/>
  <c r="A54" i="3"/>
  <c r="A44" i="3"/>
  <c r="A32" i="3"/>
  <c r="A18" i="3"/>
  <c r="A2" i="3"/>
  <c r="A2" i="12"/>
  <c r="A2" i="11"/>
  <c r="A2" i="10"/>
  <c r="A2" i="9"/>
  <c r="A30" i="7"/>
  <c r="A2" i="7"/>
  <c r="A62" i="15"/>
  <c r="A54" i="15"/>
  <c r="A44" i="15"/>
  <c r="A32" i="15"/>
  <c r="A18" i="15"/>
  <c r="A2" i="15"/>
  <c r="A62" i="2"/>
  <c r="A54" i="2"/>
  <c r="A44" i="2"/>
  <c r="A32" i="2"/>
  <c r="A18" i="2"/>
  <c r="A2" i="2"/>
  <c r="A2" i="6"/>
  <c r="A2" i="5"/>
  <c r="A2" i="4"/>
</calcChain>
</file>

<file path=xl/sharedStrings.xml><?xml version="1.0" encoding="utf-8"?>
<sst xmlns="http://schemas.openxmlformats.org/spreadsheetml/2006/main" count="2728" uniqueCount="1012">
  <si>
    <t>Tier</t>
  </si>
  <si>
    <t>UPDATED Butterfly Spread Charge (CAN$)</t>
  </si>
  <si>
    <t>Strategy</t>
  </si>
  <si>
    <t>Previous Butterfly Spread Charge (CAN$)</t>
  </si>
  <si>
    <t>Name</t>
  </si>
  <si>
    <t>Nom</t>
  </si>
  <si>
    <t>Expiry</t>
  </si>
  <si>
    <t>Stratégie</t>
  </si>
  <si>
    <t>Imputation (Position "Butterfly")  PRÉCÉDENTE ($CAN)</t>
  </si>
  <si>
    <t>Imputation  (Position "Butterfly") MISE À JOUR ($CAN)</t>
  </si>
  <si>
    <t>Échéance</t>
  </si>
  <si>
    <t>UNDERLYING SYMBOL</t>
  </si>
  <si>
    <t>NAME</t>
  </si>
  <si>
    <t>PREVIOUS MARGIN INTERVALS</t>
  </si>
  <si>
    <t>UPDATED MARGIN INTERVALS</t>
  </si>
  <si>
    <t>CONVERGE (YES=1)</t>
  </si>
  <si>
    <t>ADJUSTED (YES =1)</t>
  </si>
  <si>
    <t>SYMBOL</t>
  </si>
  <si>
    <t>PREVIOUS Inter-Month Spread Charge (CAN$)</t>
  </si>
  <si>
    <t>UPDATED Inter-Month Spread Charge (CAN$)</t>
  </si>
  <si>
    <t>SYMBOLE</t>
  </si>
  <si>
    <t>NOM</t>
  </si>
  <si>
    <t>IMPUTATION INTERMENSUELLE PRÉCÉDENTE ($CAN)</t>
  </si>
  <si>
    <t>IMPUTATION INTERMENSUELLE MISE À JOUR ($CAN)</t>
  </si>
  <si>
    <t>Symbol (Combinations)</t>
  </si>
  <si>
    <t>PREVIOUS Margin Relief</t>
  </si>
  <si>
    <t>UPDATED Margin Relief</t>
  </si>
  <si>
    <t>SYMBOLE SOUS-JACENT</t>
  </si>
  <si>
    <t>INTERVALLE DE MARGE PRÉCÉDENT</t>
  </si>
  <si>
    <t>INTERVALLE DE MARGE MIS À JOUR</t>
  </si>
  <si>
    <t>CONVERGE (OUI=1)</t>
  </si>
  <si>
    <t>AJUSTÉ (OUI=1)</t>
  </si>
  <si>
    <t>SYMBOLES (Combinaisons)</t>
  </si>
  <si>
    <t>RÉDUCTION DE MARGE PRÉCÉDENTE</t>
  </si>
  <si>
    <t>RÉDUCTION DE MARGE MISE-À-JOUR</t>
  </si>
  <si>
    <t>Groupe</t>
  </si>
  <si>
    <t>Group</t>
  </si>
  <si>
    <t>IMPUTATION (Position "Butterfly" Consecutive)  PRÉCÉDENTE ($CAN)</t>
  </si>
  <si>
    <t>IMPUTATION  (Position "Butterfly" Consecutive) MISE À JOUR ($CAN)</t>
  </si>
  <si>
    <t>JANUARY 27, 2022</t>
  </si>
  <si>
    <t>ABX</t>
  </si>
  <si>
    <t>Barrick Gold Corporation</t>
  </si>
  <si>
    <t>AC</t>
  </si>
  <si>
    <t>Air Canada</t>
  </si>
  <si>
    <t>ACB</t>
  </si>
  <si>
    <t xml:space="preserve">Aurora Cannabis Inc. </t>
  </si>
  <si>
    <t>ACO.X</t>
  </si>
  <si>
    <t>Atco Ltd.</t>
  </si>
  <si>
    <t>ACQ</t>
  </si>
  <si>
    <t>AutoCanada Inc.</t>
  </si>
  <si>
    <t>AD.UN</t>
  </si>
  <si>
    <t>Alaris Equity Partners Income Trust</t>
  </si>
  <si>
    <t>AEM</t>
  </si>
  <si>
    <t>Agnico Eagle Mines Limited</t>
  </si>
  <si>
    <t>AGI</t>
  </si>
  <si>
    <t>Alamos Gold Inc.</t>
  </si>
  <si>
    <t>AIF</t>
  </si>
  <si>
    <t>Altus Group Limited</t>
  </si>
  <si>
    <t>AIM</t>
  </si>
  <si>
    <t>Aimia Inc.</t>
  </si>
  <si>
    <t>ALA</t>
  </si>
  <si>
    <t>AltaGas Ltd.</t>
  </si>
  <si>
    <t>AP.UN</t>
  </si>
  <si>
    <t>Allied Properties Real Estate Investment Trust</t>
  </si>
  <si>
    <t>AQN</t>
  </si>
  <si>
    <t>Algonquin Power &amp; Utilities Corp.</t>
  </si>
  <si>
    <t>ARE</t>
  </si>
  <si>
    <t>Aecon Group Inc.</t>
  </si>
  <si>
    <t>ARX</t>
  </si>
  <si>
    <t>ARC Resources Ltd.</t>
  </si>
  <si>
    <t>AT</t>
  </si>
  <si>
    <t>AcuityAds Holdings Inc.</t>
  </si>
  <si>
    <t>ATA</t>
  </si>
  <si>
    <t>ATS Automation Tooling Systems Inc.</t>
  </si>
  <si>
    <t>ATD</t>
  </si>
  <si>
    <t>Alimentation Couche-Tard Inc.</t>
  </si>
  <si>
    <t>ATZ</t>
  </si>
  <si>
    <t>Aritzia Inc.</t>
  </si>
  <si>
    <t>AX.UN</t>
  </si>
  <si>
    <t>Artis Real Estate Investment Trust</t>
  </si>
  <si>
    <t>BAM.A</t>
  </si>
  <si>
    <t>Brookfield Asset Management Inc. Class A</t>
  </si>
  <si>
    <t>BAM1</t>
  </si>
  <si>
    <t>Brookfield Asset Management Inc. Class A (adjusted)</t>
  </si>
  <si>
    <t>BAM2</t>
  </si>
  <si>
    <t>Brookfield Property Partners L.P (adjusted)</t>
  </si>
  <si>
    <t>BB</t>
  </si>
  <si>
    <t>BlackBerry Limited</t>
  </si>
  <si>
    <t>BBD.B</t>
  </si>
  <si>
    <t>Bombardier Inc. Class B</t>
  </si>
  <si>
    <t>BBU.UN</t>
  </si>
  <si>
    <t>Brookfield Business Partners L.P.</t>
  </si>
  <si>
    <t>BCE</t>
  </si>
  <si>
    <t>BCE Inc.</t>
  </si>
  <si>
    <t>BDGI</t>
  </si>
  <si>
    <t>Badger Infrastructure Solutions Ltd.</t>
  </si>
  <si>
    <t>BEI.UN</t>
  </si>
  <si>
    <t>Boardwalk Real Estate Investment Trust</t>
  </si>
  <si>
    <t>BEP.UN</t>
  </si>
  <si>
    <t>Brookfield Renewable Partners L.</t>
  </si>
  <si>
    <t>BEPC</t>
  </si>
  <si>
    <t>Brookfield Renewable Corporation</t>
  </si>
  <si>
    <t>BHC</t>
  </si>
  <si>
    <t>Bausch Health Companies Inc</t>
  </si>
  <si>
    <t>BIP.UN</t>
  </si>
  <si>
    <t>Brookfield Infrastructure Partners L.P.</t>
  </si>
  <si>
    <t>BIR</t>
  </si>
  <si>
    <t>Birchcliff Energy Ltd.</t>
  </si>
  <si>
    <t>BLDP</t>
  </si>
  <si>
    <t>Ballard Power Systems Inc.</t>
  </si>
  <si>
    <t>BLX</t>
  </si>
  <si>
    <t>Boralex Inc. Class A Shares</t>
  </si>
  <si>
    <t>BMO</t>
  </si>
  <si>
    <t>Bank of Montreal</t>
  </si>
  <si>
    <t>BNS</t>
  </si>
  <si>
    <t>Bank of Nova Scotia (The)</t>
  </si>
  <si>
    <t>BTCC.B</t>
  </si>
  <si>
    <t>Purpose Bitcoin ETF CAD ETF non-currency hedged units</t>
  </si>
  <si>
    <t>BTCQ</t>
  </si>
  <si>
    <t>3iQ CoinShares Bitcoin ETF</t>
  </si>
  <si>
    <t>BTCX.B</t>
  </si>
  <si>
    <t>CI Galaxy Bitcoin ETF</t>
  </si>
  <si>
    <t>BTE</t>
  </si>
  <si>
    <t>Baytex Energy Corp.</t>
  </si>
  <si>
    <t>BTO</t>
  </si>
  <si>
    <t>B2Gold Corp.</t>
  </si>
  <si>
    <t>CAE</t>
  </si>
  <si>
    <t>CAE Inc.</t>
  </si>
  <si>
    <t>CAR.UN</t>
  </si>
  <si>
    <t>Canadian Apartment Properties Real Estate Investment Trust</t>
  </si>
  <si>
    <t>CAS</t>
  </si>
  <si>
    <t>Cascades Inc.</t>
  </si>
  <si>
    <t>CCA</t>
  </si>
  <si>
    <t>Cogeco Communications Inc.</t>
  </si>
  <si>
    <t>CCL.B</t>
  </si>
  <si>
    <t>CCL Industries Inc.</t>
  </si>
  <si>
    <t>CCO</t>
  </si>
  <si>
    <t>Cameco Corporation</t>
  </si>
  <si>
    <t>CF</t>
  </si>
  <si>
    <t>Canaccord Genuity Group Inc.</t>
  </si>
  <si>
    <t>CFP</t>
  </si>
  <si>
    <t>Canfor Corporation</t>
  </si>
  <si>
    <t>CG</t>
  </si>
  <si>
    <t>Centerra Gold Inc.</t>
  </si>
  <si>
    <t>CGX</t>
  </si>
  <si>
    <t>Cineplex Inc.</t>
  </si>
  <si>
    <t>CHE.UN</t>
  </si>
  <si>
    <t>Chemtrade Logistics Income Fund</t>
  </si>
  <si>
    <t>CHP.UN</t>
  </si>
  <si>
    <t>Choice Properties Real Estate In</t>
  </si>
  <si>
    <t>CIA</t>
  </si>
  <si>
    <t>Champion Iron Limited</t>
  </si>
  <si>
    <t>CIX</t>
  </si>
  <si>
    <t>CI Financial Corp.</t>
  </si>
  <si>
    <t>CJ</t>
  </si>
  <si>
    <t>Cardinal Energy Ltd.</t>
  </si>
  <si>
    <t>CJR.B</t>
  </si>
  <si>
    <t>Corus Entertainment Inc. Class B</t>
  </si>
  <si>
    <t>CLS</t>
  </si>
  <si>
    <t>Celestica Inc.</t>
  </si>
  <si>
    <t>CM</t>
  </si>
  <si>
    <t>Canadian Imperial Bank of Commerce</t>
  </si>
  <si>
    <t>CNQ</t>
  </si>
  <si>
    <t>Canadian Natural Resources Limited</t>
  </si>
  <si>
    <t>CNR</t>
  </si>
  <si>
    <t>Canadian National Railway Company</t>
  </si>
  <si>
    <t>CP</t>
  </si>
  <si>
    <t>Canadian Pacific Railway Limited</t>
  </si>
  <si>
    <t>CPG</t>
  </si>
  <si>
    <t>Crescent Point Energy Corp.</t>
  </si>
  <si>
    <t>CPX</t>
  </si>
  <si>
    <t>Capital Power Corporation</t>
  </si>
  <si>
    <t>CRON</t>
  </si>
  <si>
    <t>Cronos Group Inc.</t>
  </si>
  <si>
    <t>CRR.UN</t>
  </si>
  <si>
    <t>Crombie Real Estate Investment Trust</t>
  </si>
  <si>
    <t>CS</t>
  </si>
  <si>
    <t>Capstone Mining Corp.</t>
  </si>
  <si>
    <t>CSH.UN</t>
  </si>
  <si>
    <t>Chartwell Retirement Residences</t>
  </si>
  <si>
    <t>CTC.A</t>
  </si>
  <si>
    <t>Canadian Tire Corporation Limited Class A</t>
  </si>
  <si>
    <t>CTS</t>
  </si>
  <si>
    <t>Converge Technology Solutions Corp.</t>
  </si>
  <si>
    <t>CU</t>
  </si>
  <si>
    <t>Canadian Utilities Limited</t>
  </si>
  <si>
    <t>CUF.UN</t>
  </si>
  <si>
    <t>Cominar Real Estate Investment Trust</t>
  </si>
  <si>
    <t>CVE</t>
  </si>
  <si>
    <t>Cenovus Energy Inc.</t>
  </si>
  <si>
    <t>CVE1</t>
  </si>
  <si>
    <t>Cenovus Energy Inc. (adjusted)</t>
  </si>
  <si>
    <t>CWB</t>
  </si>
  <si>
    <t>Canadian Western Bank</t>
  </si>
  <si>
    <t>CWEB</t>
  </si>
  <si>
    <t>Charlotte’s Web Holdings Inc.</t>
  </si>
  <si>
    <t>D.UN</t>
  </si>
  <si>
    <t>Dream Office Real Estate Investment Trust</t>
  </si>
  <si>
    <t>DIR.UN</t>
  </si>
  <si>
    <t>Dream Industrial Real Estate Investment Trust</t>
  </si>
  <si>
    <t>DND</t>
  </si>
  <si>
    <t>Dye &amp; Durham Limited</t>
  </si>
  <si>
    <t>DOL</t>
  </si>
  <si>
    <t>Dollarama Inc.</t>
  </si>
  <si>
    <t>DOO</t>
  </si>
  <si>
    <t>BRP Inc. Subordinate Voting Shares</t>
  </si>
  <si>
    <t>DPM</t>
  </si>
  <si>
    <t>Dundee Precious Metals Inc.</t>
  </si>
  <si>
    <t>DRM</t>
  </si>
  <si>
    <t>DREAM Unlimited Corp.</t>
  </si>
  <si>
    <t>DSG</t>
  </si>
  <si>
    <t>Descartes Systems Group Inc.</t>
  </si>
  <si>
    <t>EBIT</t>
  </si>
  <si>
    <t>Bitcoin ETF Canadian dollar denominated units</t>
  </si>
  <si>
    <t>ECN</t>
  </si>
  <si>
    <t>ECN Capital Corp.</t>
  </si>
  <si>
    <t>ECN1</t>
  </si>
  <si>
    <t>ECN Capital Corp. (CA) (adjusted)</t>
  </si>
  <si>
    <t>EDR</t>
  </si>
  <si>
    <t>Endeavour Silver Corp.</t>
  </si>
  <si>
    <t>EDV</t>
  </si>
  <si>
    <t>Endeavour Mining plc</t>
  </si>
  <si>
    <t>EFN</t>
  </si>
  <si>
    <t>Element Fleet Management Corp.</t>
  </si>
  <si>
    <t>EFR</t>
  </si>
  <si>
    <t>Energy Fuels Inc.</t>
  </si>
  <si>
    <t>EGLX</t>
  </si>
  <si>
    <t>Enthusiast Gaming Holdings Inc.</t>
  </si>
  <si>
    <t>ELD</t>
  </si>
  <si>
    <t>Eldorado Gold Corp.</t>
  </si>
  <si>
    <t>EMA</t>
  </si>
  <si>
    <t>Emera Inc.</t>
  </si>
  <si>
    <t>EMP.A</t>
  </si>
  <si>
    <t>Empire Co Ltd.</t>
  </si>
  <si>
    <t>ENB</t>
  </si>
  <si>
    <t>Enbridge Inc.</t>
  </si>
  <si>
    <t>EQX</t>
  </si>
  <si>
    <t>Equinox Gold Corp.</t>
  </si>
  <si>
    <t>ERF</t>
  </si>
  <si>
    <t>Enerplus Corporation</t>
  </si>
  <si>
    <t>ERO</t>
  </si>
  <si>
    <t>Ero Copper Corp.</t>
  </si>
  <si>
    <t>ETHH.B</t>
  </si>
  <si>
    <t>Purpose Ether ETF</t>
  </si>
  <si>
    <t>ETHQ</t>
  </si>
  <si>
    <t>3iQ CoinShares Ether ETF</t>
  </si>
  <si>
    <t>ETHR</t>
  </si>
  <si>
    <t>Evolve Ether ETF</t>
  </si>
  <si>
    <t>ETHX.B</t>
  </si>
  <si>
    <t>CI Galaxy Ethereum ETF</t>
  </si>
  <si>
    <t>EXE</t>
  </si>
  <si>
    <t>Extendicare Real Estate Investment Inc.</t>
  </si>
  <si>
    <t>FCR.UN</t>
  </si>
  <si>
    <t>First Capital Real Estate Investment Trust</t>
  </si>
  <si>
    <t>FM</t>
  </si>
  <si>
    <t>First Quantum Minerals Ltd.</t>
  </si>
  <si>
    <t>FNV</t>
  </si>
  <si>
    <t>Franco-Nevada Corporation</t>
  </si>
  <si>
    <t>FOOD</t>
  </si>
  <si>
    <t>Goodfood Market Corp.</t>
  </si>
  <si>
    <t>FR</t>
  </si>
  <si>
    <t xml:space="preserve">First Majestic Silver Corp. </t>
  </si>
  <si>
    <t>FRU</t>
  </si>
  <si>
    <t>Freehold Royalties Ltd.</t>
  </si>
  <si>
    <t>FTS</t>
  </si>
  <si>
    <t>Fortis Inc.</t>
  </si>
  <si>
    <t>FTT</t>
  </si>
  <si>
    <t>Finning International Inc.</t>
  </si>
  <si>
    <t>FVI</t>
  </si>
  <si>
    <t>Fortuna Silver Mines Inc.</t>
  </si>
  <si>
    <t>GEI</t>
  </si>
  <si>
    <t>Gibson Energy Inc.</t>
  </si>
  <si>
    <t>GFL</t>
  </si>
  <si>
    <t>GFL Environmental Inc.</t>
  </si>
  <si>
    <t>GIB.A</t>
  </si>
  <si>
    <t>CGI Group Inc. Class A</t>
  </si>
  <si>
    <t>GIL</t>
  </si>
  <si>
    <t xml:space="preserve">Gildan Activewear Inc. </t>
  </si>
  <si>
    <t>GLXY</t>
  </si>
  <si>
    <t>Galaxy Digital Holdings Ltd.</t>
  </si>
  <si>
    <t>GOOS</t>
  </si>
  <si>
    <t>Canada Goose Holdings Inc.</t>
  </si>
  <si>
    <t>GRT.UN</t>
  </si>
  <si>
    <t>Granite Real Estate Investment Trust</t>
  </si>
  <si>
    <t>GWO</t>
  </si>
  <si>
    <t>Great-West Lifeco Inc.</t>
  </si>
  <si>
    <t>H</t>
  </si>
  <si>
    <t>Hydro One Limited</t>
  </si>
  <si>
    <t>HBM</t>
  </si>
  <si>
    <t>Hudbay Minerals Inc.</t>
  </si>
  <si>
    <t>HCG</t>
  </si>
  <si>
    <t>Home Capital Group Inc.</t>
  </si>
  <si>
    <t>HEXO</t>
  </si>
  <si>
    <t>HEXO Corp.</t>
  </si>
  <si>
    <t>HGD</t>
  </si>
  <si>
    <t>BetaPro Canadian Gold Miners -2x Daily Bear ETF Share</t>
  </si>
  <si>
    <t>HGU</t>
  </si>
  <si>
    <t>BetaPro Canadian Gold Miners 2x Daily Bull ETF Share</t>
  </si>
  <si>
    <t>HMMJ</t>
  </si>
  <si>
    <t>Horizons Marijuana Life Sciences Index ETF</t>
  </si>
  <si>
    <t>HND</t>
  </si>
  <si>
    <t>BetaPro Natural Gas Inverse Leveraged Daily Bear ETF</t>
  </si>
  <si>
    <t>HNU</t>
  </si>
  <si>
    <t>BetaPro Natural Gas Leveraged Daily Bull ETF</t>
  </si>
  <si>
    <t>HOD</t>
  </si>
  <si>
    <t>BetaPro Crude Oil Inverse Levera</t>
  </si>
  <si>
    <t>HPR</t>
  </si>
  <si>
    <t>Horizons Active Preferred Share ETF</t>
  </si>
  <si>
    <t>HR1</t>
  </si>
  <si>
    <t>H&amp;R Real Estate Investment Trust (adjusted)</t>
  </si>
  <si>
    <t>HUT</t>
  </si>
  <si>
    <t>Hut 8 Mining Corp.</t>
  </si>
  <si>
    <t>HWX</t>
  </si>
  <si>
    <t>Headwater Exploration Inc.</t>
  </si>
  <si>
    <t>HXT</t>
  </si>
  <si>
    <t>Horizons S&amp;P/TSX 60 Index ETF Share</t>
  </si>
  <si>
    <t>IAG</t>
  </si>
  <si>
    <t>iA Financial Corporation Inc.</t>
  </si>
  <si>
    <t>IFC</t>
  </si>
  <si>
    <t>Intact Financial Corporation</t>
  </si>
  <si>
    <t>IFP</t>
  </si>
  <si>
    <t>Interfor Corporation</t>
  </si>
  <si>
    <t>IGM</t>
  </si>
  <si>
    <t>IGM Financial Inc.</t>
  </si>
  <si>
    <t>IMG</t>
  </si>
  <si>
    <t>IAMGOLD Corporation</t>
  </si>
  <si>
    <t>IMO</t>
  </si>
  <si>
    <t>Imperial Oil Limited</t>
  </si>
  <si>
    <t>INE</t>
  </si>
  <si>
    <t>Innergex Renewable Energy Inc.</t>
  </si>
  <si>
    <t>IPL1</t>
  </si>
  <si>
    <t>Inter Pipeline Ltd. (CA) (adjusted)</t>
  </si>
  <si>
    <t>ITP</t>
  </si>
  <si>
    <t>Intertape Polymer Group Inc.</t>
  </si>
  <si>
    <t>IVN</t>
  </si>
  <si>
    <t>Ivanhoe Mines Ltd.</t>
  </si>
  <si>
    <t>K</t>
  </si>
  <si>
    <t>Kinross Gold Corporation</t>
  </si>
  <si>
    <t>KEY</t>
  </si>
  <si>
    <t>Keyera Corp.</t>
  </si>
  <si>
    <t>KL</t>
  </si>
  <si>
    <t>Kirkland Lake Gold Ltd.</t>
  </si>
  <si>
    <t>KNT</t>
  </si>
  <si>
    <t>K92 Mining Inc.</t>
  </si>
  <si>
    <t>KXS</t>
  </si>
  <si>
    <t xml:space="preserve">Kinaxis Inc. </t>
  </si>
  <si>
    <t>L</t>
  </si>
  <si>
    <t>Loblaw Companies Limited</t>
  </si>
  <si>
    <t>LAC</t>
  </si>
  <si>
    <t>Lithium Americas Corp.</t>
  </si>
  <si>
    <t>LB</t>
  </si>
  <si>
    <t>Laurentian Bank of Canada</t>
  </si>
  <si>
    <t>LEV</t>
  </si>
  <si>
    <t>Lion Electric Company</t>
  </si>
  <si>
    <t>LIF</t>
  </si>
  <si>
    <t>Labrador Iron Ore Royalty Corpor</t>
  </si>
  <si>
    <t>LNR</t>
  </si>
  <si>
    <t>Linamar Corporation</t>
  </si>
  <si>
    <t>LSPD</t>
  </si>
  <si>
    <t>LightSpeed Commerce Inc</t>
  </si>
  <si>
    <t>LUG</t>
  </si>
  <si>
    <t>Lundin Gold Inc.</t>
  </si>
  <si>
    <t>LUN</t>
  </si>
  <si>
    <t xml:space="preserve">Lundin Mining Corporation </t>
  </si>
  <si>
    <t>LWRK</t>
  </si>
  <si>
    <t>Lifeworks Inc.</t>
  </si>
  <si>
    <t>MAG</t>
  </si>
  <si>
    <t>MAG Silver Corp.</t>
  </si>
  <si>
    <t>MAXR</t>
  </si>
  <si>
    <t>Maxar Technologies Ltd.</t>
  </si>
  <si>
    <t>MDI</t>
  </si>
  <si>
    <t>Major Drilling Group International Inc.</t>
  </si>
  <si>
    <t>MEG</t>
  </si>
  <si>
    <t>MEG Energy Corp.</t>
  </si>
  <si>
    <t>MFC</t>
  </si>
  <si>
    <t>Manulife Financial Corporation</t>
  </si>
  <si>
    <t>MFI</t>
  </si>
  <si>
    <t>Maple Leaf Foods Inc.</t>
  </si>
  <si>
    <t>MG</t>
  </si>
  <si>
    <t>Magna International Inc.</t>
  </si>
  <si>
    <t>MRE</t>
  </si>
  <si>
    <t>Martinrea International Inc.</t>
  </si>
  <si>
    <t>MRU</t>
  </si>
  <si>
    <t>Metro Inc.</t>
  </si>
  <si>
    <t>MTL</t>
  </si>
  <si>
    <t>Mullen Group Ltd.</t>
  </si>
  <si>
    <t>MX</t>
  </si>
  <si>
    <t>Methanex Corporation</t>
  </si>
  <si>
    <t>NA</t>
  </si>
  <si>
    <t>National Bank of Canada</t>
  </si>
  <si>
    <t>NEPT</t>
  </si>
  <si>
    <t>Neptune Wellness Solutions Inc.</t>
  </si>
  <si>
    <t>NFI</t>
  </si>
  <si>
    <t>NFI Group Inc.</t>
  </si>
  <si>
    <t>NG</t>
  </si>
  <si>
    <t>NovaGold Resources Inc.</t>
  </si>
  <si>
    <t>NGD</t>
  </si>
  <si>
    <t xml:space="preserve">New Gold Inc. </t>
  </si>
  <si>
    <t>NGT</t>
  </si>
  <si>
    <t>Newmont Corporation</t>
  </si>
  <si>
    <t>NPI</t>
  </si>
  <si>
    <t>Northland Power Inc.</t>
  </si>
  <si>
    <t>NTR</t>
  </si>
  <si>
    <t>Nutrien Ltd.</t>
  </si>
  <si>
    <t>NVEI</t>
  </si>
  <si>
    <t>Nuvei Corporation Subordinate Voting Shares </t>
  </si>
  <si>
    <t>NWH.UN</t>
  </si>
  <si>
    <t>NorthWest Healthcare Properties Real Estate Investment Trust</t>
  </si>
  <si>
    <t>NXE</t>
  </si>
  <si>
    <t>NexGen Energy Ltd.</t>
  </si>
  <si>
    <t>OGC</t>
  </si>
  <si>
    <t>OceanaGold Corporation</t>
  </si>
  <si>
    <t>OGI</t>
  </si>
  <si>
    <t>Organigram Holdings Inc.</t>
  </si>
  <si>
    <t>OLA</t>
  </si>
  <si>
    <t>Orla Mining Ltd.</t>
  </si>
  <si>
    <t>ONEX</t>
  </si>
  <si>
    <t>Onex Corporation</t>
  </si>
  <si>
    <t>OR</t>
  </si>
  <si>
    <t>Osisko Gold Royalties Ltd.</t>
  </si>
  <si>
    <t>OSK</t>
  </si>
  <si>
    <t>Osisko Mining Inc.</t>
  </si>
  <si>
    <t>OTEX</t>
  </si>
  <si>
    <t>Open Text Corporation</t>
  </si>
  <si>
    <t>OVV</t>
  </si>
  <si>
    <t>Ovintiv Inc.</t>
  </si>
  <si>
    <t>PAAS</t>
  </si>
  <si>
    <t>Pan American Silver Corp.</t>
  </si>
  <si>
    <t>PBH</t>
  </si>
  <si>
    <t xml:space="preserve">Premium Brands Holdings Corporation </t>
  </si>
  <si>
    <t>PD</t>
  </si>
  <si>
    <t>Precision Drilling Corp.</t>
  </si>
  <si>
    <t>PEY</t>
  </si>
  <si>
    <t xml:space="preserve">Peyto Exploration &amp; Development Corp. </t>
  </si>
  <si>
    <t>PKI</t>
  </si>
  <si>
    <t>Parkland Fuel Corporation</t>
  </si>
  <si>
    <t>POU</t>
  </si>
  <si>
    <t>Paramount Resources Ltd. Class A</t>
  </si>
  <si>
    <t>POW</t>
  </si>
  <si>
    <t>Power Corporation of Canada</t>
  </si>
  <si>
    <t>PPL</t>
  </si>
  <si>
    <t>Pembina Pipeline Corporation</t>
  </si>
  <si>
    <t>PRMW</t>
  </si>
  <si>
    <t>Primo Water Corporation</t>
  </si>
  <si>
    <t>PSK</t>
  </si>
  <si>
    <t>PrairieSky Royalty Ltd.</t>
  </si>
  <si>
    <t>PVG</t>
  </si>
  <si>
    <t>Pretium Resources Inc.</t>
  </si>
  <si>
    <t>PXT</t>
  </si>
  <si>
    <t>Parex Resources Inc.</t>
  </si>
  <si>
    <t>PYR</t>
  </si>
  <si>
    <t>Pyrogenesis Canada Inc.</t>
  </si>
  <si>
    <t>QBR.B</t>
  </si>
  <si>
    <t>Québecor inc. Classe B</t>
  </si>
  <si>
    <t>QSR</t>
  </si>
  <si>
    <t>Restaurant Brands International Inc.</t>
  </si>
  <si>
    <t>RBA</t>
  </si>
  <si>
    <t>Ritchie Bros.</t>
  </si>
  <si>
    <t>RCI.B</t>
  </si>
  <si>
    <t>Rogers Communications Inc. Class B</t>
  </si>
  <si>
    <t>REAL</t>
  </si>
  <si>
    <t>Real Matters Inc.</t>
  </si>
  <si>
    <t>REI.UN</t>
  </si>
  <si>
    <t>RioCan Real Estate Investment Trust</t>
  </si>
  <si>
    <t>RFP</t>
  </si>
  <si>
    <t>Resolute Forest Products Inc.</t>
  </si>
  <si>
    <t>RNW</t>
  </si>
  <si>
    <t>TransAlta Renewables Inc.</t>
  </si>
  <si>
    <t>RUS</t>
  </si>
  <si>
    <t xml:space="preserve">Russel Metals Inc. </t>
  </si>
  <si>
    <t>RY</t>
  </si>
  <si>
    <t>Royal Bank of Canada</t>
  </si>
  <si>
    <t>SAP</t>
  </si>
  <si>
    <t xml:space="preserve">Saputo Inc. </t>
  </si>
  <si>
    <t>SCL</t>
  </si>
  <si>
    <t>ShawCor Ltd.</t>
  </si>
  <si>
    <t>SCR1</t>
  </si>
  <si>
    <t>Score Media and Gaming Inc (CA) (adjusted)</t>
  </si>
  <si>
    <t>SEA</t>
  </si>
  <si>
    <t xml:space="preserve">Seabridge Gold Inc. </t>
  </si>
  <si>
    <t>SHOP</t>
  </si>
  <si>
    <t>Shopify Inc.</t>
  </si>
  <si>
    <t>SIA</t>
  </si>
  <si>
    <t xml:space="preserve">Sienna Senior Living Inc. </t>
  </si>
  <si>
    <t>SIL</t>
  </si>
  <si>
    <t>SilverCrest Metals Inc.</t>
  </si>
  <si>
    <t>SIS</t>
  </si>
  <si>
    <t>Savaria Corp.</t>
  </si>
  <si>
    <t>SJ</t>
  </si>
  <si>
    <t>Stella-Jones Inc.</t>
  </si>
  <si>
    <t>SJR.B</t>
  </si>
  <si>
    <t>Shaw Communications Inc. Class B</t>
  </si>
  <si>
    <t>SLF</t>
  </si>
  <si>
    <t xml:space="preserve">Sun Life Financial </t>
  </si>
  <si>
    <t>SMU.UN</t>
  </si>
  <si>
    <t>Summit Industrial Income REIT</t>
  </si>
  <si>
    <t>SNC</t>
  </si>
  <si>
    <t>SNC-Lavalin Group Inc.</t>
  </si>
  <si>
    <t>SOY</t>
  </si>
  <si>
    <t>SunOpta Inc.</t>
  </si>
  <si>
    <t>SPB</t>
  </si>
  <si>
    <t xml:space="preserve">Superior Plus Corp. </t>
  </si>
  <si>
    <t>SRU.UN</t>
  </si>
  <si>
    <t>Smartcentres Real Estate Investment Trust</t>
  </si>
  <si>
    <t>SSL</t>
  </si>
  <si>
    <t>Sandstorm Gold Ltd.</t>
  </si>
  <si>
    <t>SSRM</t>
  </si>
  <si>
    <t>SSR Mining Inc.</t>
  </si>
  <si>
    <t>STLC</t>
  </si>
  <si>
    <t>Stelco Holdings Inc.</t>
  </si>
  <si>
    <t>STN</t>
  </si>
  <si>
    <t xml:space="preserve">Stantec Inc. </t>
  </si>
  <si>
    <t>SU</t>
  </si>
  <si>
    <t>Suncor Energy Inc.</t>
  </si>
  <si>
    <t>SVM</t>
  </si>
  <si>
    <t xml:space="preserve">Silvercorp Metals Inc. </t>
  </si>
  <si>
    <t>SW</t>
  </si>
  <si>
    <t>Sierra Wireless, Inc.</t>
  </si>
  <si>
    <t>SXJ</t>
  </si>
  <si>
    <t xml:space="preserve">S&amp;P/TSX Composite Index Banks (Industry Group) Options </t>
  </si>
  <si>
    <t>SXO</t>
  </si>
  <si>
    <t>S&amp;P/TSX 60 Index Options</t>
  </si>
  <si>
    <t>SXV</t>
  </si>
  <si>
    <t xml:space="preserve">S&amp;P/TSX Capped Utilities Index Options </t>
  </si>
  <si>
    <t>T</t>
  </si>
  <si>
    <t>TELUS Corporation</t>
  </si>
  <si>
    <t>TA</t>
  </si>
  <si>
    <t>TransAlta Corporation</t>
  </si>
  <si>
    <t>TCL.A</t>
  </si>
  <si>
    <t>Transcontinental Inc.</t>
  </si>
  <si>
    <t>TCN</t>
  </si>
  <si>
    <t>Tricon Capital Group Inc.</t>
  </si>
  <si>
    <t>TD</t>
  </si>
  <si>
    <t>The Toronto-Dominion Bank</t>
  </si>
  <si>
    <t>TECH</t>
  </si>
  <si>
    <t>Evolve FANGMA Index ETF</t>
  </si>
  <si>
    <t>TECK.B</t>
  </si>
  <si>
    <t>Teck Resources Limited Class B</t>
  </si>
  <si>
    <t>TFII</t>
  </si>
  <si>
    <t>TFI International Inc.</t>
  </si>
  <si>
    <t>TIH</t>
  </si>
  <si>
    <t>Toromont Industries Ltd.</t>
  </si>
  <si>
    <t>TIXT</t>
  </si>
  <si>
    <t>Telus International Cda Inc.</t>
  </si>
  <si>
    <t>TLRY</t>
  </si>
  <si>
    <t>Tilray Inc.</t>
  </si>
  <si>
    <t>TLRY1</t>
  </si>
  <si>
    <t>Aphria Inc. (adjusted)</t>
  </si>
  <si>
    <t>TOU</t>
  </si>
  <si>
    <t>Tourmaline Oil Corp.</t>
  </si>
  <si>
    <t>TOY</t>
  </si>
  <si>
    <t>Spin Master Corp.</t>
  </si>
  <si>
    <t>TPZ</t>
  </si>
  <si>
    <t>Topaz Energy Corp.</t>
  </si>
  <si>
    <t>TRI</t>
  </si>
  <si>
    <t xml:space="preserve">Thomson Reuters Corporation </t>
  </si>
  <si>
    <t>TRP</t>
  </si>
  <si>
    <t>TC Energy Corporation</t>
  </si>
  <si>
    <t>TRQ</t>
  </si>
  <si>
    <t>Turquoise Hill Resources Ltd.</t>
  </si>
  <si>
    <t>TXG</t>
  </si>
  <si>
    <t>Torex Gold Resources Inc.</t>
  </si>
  <si>
    <t>UNS</t>
  </si>
  <si>
    <t>Uni-Select Inc.</t>
  </si>
  <si>
    <t>USX</t>
  </si>
  <si>
    <t>Options on the US Dollar</t>
  </si>
  <si>
    <t>VAB</t>
  </si>
  <si>
    <t>Vanguard Canadian Aggregate Bond Index ETF</t>
  </si>
  <si>
    <t>VET</t>
  </si>
  <si>
    <t>Vermilion Energy Inc.</t>
  </si>
  <si>
    <t>VFF</t>
  </si>
  <si>
    <t>Village Farms International Inc.</t>
  </si>
  <si>
    <t>VFV</t>
  </si>
  <si>
    <t>Vanguard S&amp;P 500 Index ETF</t>
  </si>
  <si>
    <t>VGCX</t>
  </si>
  <si>
    <t>Victoria Gold Corp.</t>
  </si>
  <si>
    <t>VLNS</t>
  </si>
  <si>
    <t>The Valens Company Inc.</t>
  </si>
  <si>
    <t>VLNS1</t>
  </si>
  <si>
    <t>The Valens Company Inc. (adjusted)</t>
  </si>
  <si>
    <t>VOYG</t>
  </si>
  <si>
    <t>Voyager Digital Ltd.</t>
  </si>
  <si>
    <t>VSB</t>
  </si>
  <si>
    <t>Vanguard Canadian Short-Term Bond Index ETF</t>
  </si>
  <si>
    <t>VSC</t>
  </si>
  <si>
    <t>Vanguard Canadian Short-Term Corporate Bond Index ETF</t>
  </si>
  <si>
    <t>WCN</t>
  </si>
  <si>
    <t>Waste Connections Inc.</t>
  </si>
  <si>
    <t>WCP</t>
  </si>
  <si>
    <t>Whitecap Resources Inc.</t>
  </si>
  <si>
    <t>WDO</t>
  </si>
  <si>
    <t>Wesdome Gold Mines Ltd.</t>
  </si>
  <si>
    <t>WEED</t>
  </si>
  <si>
    <t>Canopy Growth Corporation</t>
  </si>
  <si>
    <t>WELL</t>
  </si>
  <si>
    <t>Well Health Technologies Corp.</t>
  </si>
  <si>
    <t>WFG</t>
  </si>
  <si>
    <t>West Fraser Timber Co. Ltd.</t>
  </si>
  <si>
    <t>WN</t>
  </si>
  <si>
    <t xml:space="preserve">George Weston Limited </t>
  </si>
  <si>
    <t>WPM</t>
  </si>
  <si>
    <t>Wheaton Precious Metals Corp.</t>
  </si>
  <si>
    <t>WPRT</t>
  </si>
  <si>
    <t>Westport Fuel Systems Inc.</t>
  </si>
  <si>
    <t>WSP</t>
  </si>
  <si>
    <t>WSP Global Inc.</t>
  </si>
  <si>
    <t>WTE</t>
  </si>
  <si>
    <t>Westshore Terminals Investment Corporation</t>
  </si>
  <si>
    <t>X</t>
  </si>
  <si>
    <t>TMX Group Limited</t>
  </si>
  <si>
    <t>XBC</t>
  </si>
  <si>
    <t>Xebec Adsorption Inc.</t>
  </si>
  <si>
    <t>XCB</t>
  </si>
  <si>
    <t>iShares Core Canadian Corporate Bond Index ETF</t>
  </si>
  <si>
    <t>XDV</t>
  </si>
  <si>
    <t>iShares Canadian Select Dividend Index ETF</t>
  </si>
  <si>
    <t>XEG</t>
  </si>
  <si>
    <t>iShares S&amp;P/TSX Capped Energy Index ETF</t>
  </si>
  <si>
    <t>XFN</t>
  </si>
  <si>
    <t>iShares S&amp;P/TSX Capped Financials Index ETF</t>
  </si>
  <si>
    <t>XGD</t>
  </si>
  <si>
    <t>iShares S&amp;P/TSX Global Gold Index ETF</t>
  </si>
  <si>
    <t>XIC</t>
  </si>
  <si>
    <t>iShares Core S&amp;P/TSX Capped Composite Index ETF</t>
  </si>
  <si>
    <t>XIN</t>
  </si>
  <si>
    <t>iShares MSCI EAFE Index ETF (CAD-Hedged)</t>
  </si>
  <si>
    <t>XIU</t>
  </si>
  <si>
    <t>iShares S&amp;P/TSX 60 Index ETF</t>
  </si>
  <si>
    <t>XRE</t>
  </si>
  <si>
    <t>iShares S&amp;P/TSX Capped REIT Index ETF</t>
  </si>
  <si>
    <t>XSB</t>
  </si>
  <si>
    <t>iShares Core Canadian Short Term Bond Index ETF</t>
  </si>
  <si>
    <t>XSP</t>
  </si>
  <si>
    <t>iShares Core S&amp;P 500 Index ETF (CAD-Hedged)</t>
  </si>
  <si>
    <t>XSU</t>
  </si>
  <si>
    <t>iShares U.S. Small Cap Index ETF (CAD-Hedged)</t>
  </si>
  <si>
    <t>YRI</t>
  </si>
  <si>
    <t>Yamana Gold Inc.</t>
  </si>
  <si>
    <t>ZAG</t>
  </si>
  <si>
    <t>BMO Aggregate Bond Index ETF</t>
  </si>
  <si>
    <t>ZBK</t>
  </si>
  <si>
    <t>BMO Equal Weight US Banks Index ETF CAD Units</t>
  </si>
  <si>
    <t>ZCN</t>
  </si>
  <si>
    <t>BMO S&amp;P/TSX Capped Composite Index ETF</t>
  </si>
  <si>
    <t>ZDM</t>
  </si>
  <si>
    <t>BMO MSCI EAFE Hedged to CAD Index ETF</t>
  </si>
  <si>
    <t>ZEB</t>
  </si>
  <si>
    <t>BMO Equal Weight Banks Index ETF</t>
  </si>
  <si>
    <t>BMO Equal Weight Banks Index ETF (Converge)</t>
  </si>
  <si>
    <t>ZHY</t>
  </si>
  <si>
    <t>BMO High Yield US Corporate Bond Hedged to CAD Index ETF</t>
  </si>
  <si>
    <t>ZLB</t>
  </si>
  <si>
    <t>BMO Low Volatility Canadian Equity ETF</t>
  </si>
  <si>
    <t>ZPR</t>
  </si>
  <si>
    <t>BMO S&amp;P/TSX Laddered Preferred Share Index ETF</t>
  </si>
  <si>
    <t>ZQQ</t>
  </si>
  <si>
    <t>BMO Nasdaq 100 Equity Hedged to CAD Index ETF</t>
  </si>
  <si>
    <t>ZSP</t>
  </si>
  <si>
    <t>BMO S&amp;P 500 Index ETF</t>
  </si>
  <si>
    <t>ZUB</t>
  </si>
  <si>
    <t>BMO Equal Weight US Banks Hedged to CAD Index ETF</t>
  </si>
  <si>
    <t>ZUE</t>
  </si>
  <si>
    <t>BMO S&amp;P 500 Hedged to CAD Index ETF</t>
  </si>
  <si>
    <t>ZUQ</t>
  </si>
  <si>
    <t xml:space="preserve">BMO MSCI USA High Quality Index </t>
  </si>
  <si>
    <t>ZUT</t>
  </si>
  <si>
    <t>BMO Equal Weight Utilities Index ETF</t>
  </si>
  <si>
    <t>BAX Tier 1</t>
  </si>
  <si>
    <t>Three-month Canadian Bankers’ Acceptance Futures</t>
  </si>
  <si>
    <t>BAX Tier 2</t>
  </si>
  <si>
    <t>BAX Tier 3</t>
  </si>
  <si>
    <t>BAX Tier 4</t>
  </si>
  <si>
    <t>CGB</t>
  </si>
  <si>
    <t>Ten-year Government of Canada Bond Futures</t>
  </si>
  <si>
    <t>CGF</t>
  </si>
  <si>
    <t>Five-year Government of Canada Bond Futures</t>
  </si>
  <si>
    <t>CGZ</t>
  </si>
  <si>
    <t>Two-year Government of Canada Bond Futures</t>
  </si>
  <si>
    <t>CRA Tier 1</t>
  </si>
  <si>
    <t>Three-Month CORRA Futures</t>
  </si>
  <si>
    <t>CRA Tier 2</t>
  </si>
  <si>
    <t>CRA Tier 3</t>
  </si>
  <si>
    <t>CRA Tier 4</t>
  </si>
  <si>
    <t>LGB</t>
  </si>
  <si>
    <t>30-Year Government of Canada Bond Futures</t>
  </si>
  <si>
    <t>SCF</t>
  </si>
  <si>
    <t>S&amp;P/TSX Composite Index Mini Futures</t>
  </si>
  <si>
    <t>SCG</t>
  </si>
  <si>
    <t>S&amp;P/TSX Composite ESG Index Futures</t>
  </si>
  <si>
    <t>SDV Tier 1</t>
  </si>
  <si>
    <t>S&amp;P/TSX 60 Dividend Points Index Futures</t>
  </si>
  <si>
    <t>SDV Tier 2</t>
  </si>
  <si>
    <t>SDV Tier 3</t>
  </si>
  <si>
    <t>SEG</t>
  </si>
  <si>
    <t>S&amp;P/TSX 60 ESG Index Futures</t>
  </si>
  <si>
    <t>SXA</t>
  </si>
  <si>
    <t>S&amp;P/TSX Global Gold Index Futures</t>
  </si>
  <si>
    <t>SXB</t>
  </si>
  <si>
    <t>S&amp;P/TSX Capped Financials Index Futures</t>
  </si>
  <si>
    <t>SXF</t>
  </si>
  <si>
    <t>S&amp;P/TSX 60 Index Futures</t>
  </si>
  <si>
    <t>SXH</t>
  </si>
  <si>
    <t>S&amp;P/TSX Capped Information Technology Index Futures</t>
  </si>
  <si>
    <t>SXK</t>
  </si>
  <si>
    <t xml:space="preserve">S&amp;P/TSX Composite Index Banks (Industry Group) Futures </t>
  </si>
  <si>
    <t>SXM</t>
  </si>
  <si>
    <t>S&amp;P/TSX 60 Index Mini Futures</t>
  </si>
  <si>
    <t>SXU</t>
  </si>
  <si>
    <t>S&amp;P/TSX Capped Utilities Index Futures</t>
  </si>
  <si>
    <t>SXY</t>
  </si>
  <si>
    <t>S&amp;P/TSX Capped Energy Index Futures</t>
  </si>
  <si>
    <t>FAA</t>
  </si>
  <si>
    <t>FAC</t>
  </si>
  <si>
    <t>FAE</t>
  </si>
  <si>
    <t>FAL</t>
  </si>
  <si>
    <t>FAX</t>
  </si>
  <si>
    <t>FBA</t>
  </si>
  <si>
    <t>FBB</t>
  </si>
  <si>
    <t>FBC</t>
  </si>
  <si>
    <t>FBH</t>
  </si>
  <si>
    <t>FBO</t>
  </si>
  <si>
    <t>FCB</t>
  </si>
  <si>
    <t>FCG</t>
  </si>
  <si>
    <t>FCI</t>
  </si>
  <si>
    <t>FCL</t>
  </si>
  <si>
    <t>FCN</t>
  </si>
  <si>
    <t>FCP</t>
  </si>
  <si>
    <t>FCQ</t>
  </si>
  <si>
    <t>FCT</t>
  </si>
  <si>
    <t>FCX</t>
  </si>
  <si>
    <t>FDO</t>
  </si>
  <si>
    <t>FEB</t>
  </si>
  <si>
    <t>FEF</t>
  </si>
  <si>
    <t>FEG</t>
  </si>
  <si>
    <t>FEI</t>
  </si>
  <si>
    <t>FEL</t>
  </si>
  <si>
    <t>FEM</t>
  </si>
  <si>
    <t>FEQ</t>
  </si>
  <si>
    <t>FER</t>
  </si>
  <si>
    <t>FET</t>
  </si>
  <si>
    <t>FFL</t>
  </si>
  <si>
    <t>FFR</t>
  </si>
  <si>
    <t>FFS</t>
  </si>
  <si>
    <t>FFV</t>
  </si>
  <si>
    <t>FGI</t>
  </si>
  <si>
    <t>FGN</t>
  </si>
  <si>
    <t>FGW</t>
  </si>
  <si>
    <t>FHO</t>
  </si>
  <si>
    <t>FHT</t>
  </si>
  <si>
    <t>FHX</t>
  </si>
  <si>
    <t>FIA</t>
  </si>
  <si>
    <t>FIC</t>
  </si>
  <si>
    <t>FIF</t>
  </si>
  <si>
    <t>FIR</t>
  </si>
  <si>
    <t>FIU</t>
  </si>
  <si>
    <t>FJS</t>
  </si>
  <si>
    <t>FKJ</t>
  </si>
  <si>
    <t>FKK</t>
  </si>
  <si>
    <t>FKY</t>
  </si>
  <si>
    <t>FLC</t>
  </si>
  <si>
    <t>FLF</t>
  </si>
  <si>
    <t>FLL</t>
  </si>
  <si>
    <t>FLN</t>
  </si>
  <si>
    <t>FMA</t>
  </si>
  <si>
    <t>FMF</t>
  </si>
  <si>
    <t>FMI</t>
  </si>
  <si>
    <t>FMJ</t>
  </si>
  <si>
    <t>FMO</t>
  </si>
  <si>
    <t>FMQ</t>
  </si>
  <si>
    <t>FMU</t>
  </si>
  <si>
    <t>FMX</t>
  </si>
  <si>
    <t>FNB</t>
  </si>
  <si>
    <t>FNN</t>
  </si>
  <si>
    <t>FNO</t>
  </si>
  <si>
    <t>FNS</t>
  </si>
  <si>
    <t>FNT</t>
  </si>
  <si>
    <t>FNU</t>
  </si>
  <si>
    <t>FOA</t>
  </si>
  <si>
    <t>FOC</t>
  </si>
  <si>
    <t>FON</t>
  </si>
  <si>
    <t>FOO</t>
  </si>
  <si>
    <t>FOP</t>
  </si>
  <si>
    <t>FOU</t>
  </si>
  <si>
    <t>FPK</t>
  </si>
  <si>
    <t>FPM</t>
  </si>
  <si>
    <t>FPP</t>
  </si>
  <si>
    <t>FPV</t>
  </si>
  <si>
    <t>FPW</t>
  </si>
  <si>
    <t>FQB</t>
  </si>
  <si>
    <t>FQN</t>
  </si>
  <si>
    <t>FQR</t>
  </si>
  <si>
    <t>FQT</t>
  </si>
  <si>
    <t>FRP</t>
  </si>
  <si>
    <t>FRQ</t>
  </si>
  <si>
    <t>FRT</t>
  </si>
  <si>
    <t>FRW</t>
  </si>
  <si>
    <t>FRY</t>
  </si>
  <si>
    <t>FSA</t>
  </si>
  <si>
    <t>FSH</t>
  </si>
  <si>
    <t>FSJ</t>
  </si>
  <si>
    <t>FSO</t>
  </si>
  <si>
    <t>FSU</t>
  </si>
  <si>
    <t>FTA</t>
  </si>
  <si>
    <t>FTC</t>
  </si>
  <si>
    <t>FTD</t>
  </si>
  <si>
    <t>FTE</t>
  </si>
  <si>
    <t>FTF</t>
  </si>
  <si>
    <t>FTH</t>
  </si>
  <si>
    <t>FTK</t>
  </si>
  <si>
    <t>FTL</t>
  </si>
  <si>
    <t>FTV</t>
  </si>
  <si>
    <t>FTX</t>
  </si>
  <si>
    <t>FUE</t>
  </si>
  <si>
    <t>FVE</t>
  </si>
  <si>
    <t>FVH</t>
  </si>
  <si>
    <t>FVM</t>
  </si>
  <si>
    <t>FVV</t>
  </si>
  <si>
    <t>FWA</t>
  </si>
  <si>
    <t>FWC</t>
  </si>
  <si>
    <t>FWD</t>
  </si>
  <si>
    <t>FWG</t>
  </si>
  <si>
    <t>FWL</t>
  </si>
  <si>
    <t>FWN</t>
  </si>
  <si>
    <t>FWP</t>
  </si>
  <si>
    <t>FXB</t>
  </si>
  <si>
    <t>FXE</t>
  </si>
  <si>
    <t>FXG</t>
  </si>
  <si>
    <t>FXJ</t>
  </si>
  <si>
    <t>FXN</t>
  </si>
  <si>
    <t>FXT</t>
  </si>
  <si>
    <t>FYR</t>
  </si>
  <si>
    <t>FZB</t>
  </si>
  <si>
    <t>FZC</t>
  </si>
  <si>
    <t>FZN</t>
  </si>
  <si>
    <t>BAX2</t>
  </si>
  <si>
    <t>BAX4</t>
  </si>
  <si>
    <t>BAX5</t>
  </si>
  <si>
    <t>BAX6</t>
  </si>
  <si>
    <t>BAX7</t>
  </si>
  <si>
    <t>BAX8</t>
  </si>
  <si>
    <t>BAX9</t>
  </si>
  <si>
    <t>BAX10</t>
  </si>
  <si>
    <t>BAX11</t>
  </si>
  <si>
    <t>BAX12</t>
  </si>
  <si>
    <t>BAX13</t>
  </si>
  <si>
    <t>BAX14</t>
  </si>
  <si>
    <t>BAX2-BAX4-BAX5</t>
  </si>
  <si>
    <t>BAX4-BAX5-BAX6</t>
  </si>
  <si>
    <t>BAX5-BAX6-BAX7</t>
  </si>
  <si>
    <t>BAX6-BAX7-BAX8</t>
  </si>
  <si>
    <t>BAX7-BAX8-BAX9</t>
  </si>
  <si>
    <t>BAX8-BAX9-BAX10</t>
  </si>
  <si>
    <t>BAX9-BAX10-BAX11</t>
  </si>
  <si>
    <t>BAX10-BAX11-BAX12</t>
  </si>
  <si>
    <t>BAX11-BAX12-BAX13</t>
  </si>
  <si>
    <t>BAX12-BAX13-BAX14</t>
  </si>
  <si>
    <t>BAX2-BAX5-BAX7</t>
  </si>
  <si>
    <t>BAX4-BAX6-BAX8</t>
  </si>
  <si>
    <t>BAX5-BAX7-BAX9</t>
  </si>
  <si>
    <t>BAX6-BAX8-BAX10</t>
  </si>
  <si>
    <t>BAX7-BAX9-BAX11</t>
  </si>
  <si>
    <t>BAX8-BAX10-BAX12</t>
  </si>
  <si>
    <t>BAX9-BAX11-BAX13</t>
  </si>
  <si>
    <t>BAX10-BAX12-BAX14</t>
  </si>
  <si>
    <t>BAX2-BAX6-BAX9</t>
  </si>
  <si>
    <t>BAX4-BAX7-BAX10</t>
  </si>
  <si>
    <t>BAX5-BAX8-BAX11</t>
  </si>
  <si>
    <t>BAX6-BAX9-BAX12</t>
  </si>
  <si>
    <t>BAX7-BAX10-BAX13</t>
  </si>
  <si>
    <t>BAX8-BAX11-BAX14</t>
  </si>
  <si>
    <t>BAX2-BAX7-BAX11</t>
  </si>
  <si>
    <t>BAX4-BAX8-BAX12</t>
  </si>
  <si>
    <t>BAX5-BAX9-BAX13</t>
  </si>
  <si>
    <t>BAX6-BAX10-BAX14</t>
  </si>
  <si>
    <t>CRA1</t>
  </si>
  <si>
    <t>CRA2</t>
  </si>
  <si>
    <t>CRA3</t>
  </si>
  <si>
    <t>CRA4</t>
  </si>
  <si>
    <t>CRA5</t>
  </si>
  <si>
    <t>CRA6</t>
  </si>
  <si>
    <t>CRA7</t>
  </si>
  <si>
    <t>CRA8</t>
  </si>
  <si>
    <t>CRA9</t>
  </si>
  <si>
    <t>CRA10</t>
  </si>
  <si>
    <t>CRA11</t>
  </si>
  <si>
    <t>CRA12</t>
  </si>
  <si>
    <t>CRA1-CRA2-CRA3</t>
  </si>
  <si>
    <t>CRA2-CRA3-CRA4</t>
  </si>
  <si>
    <t>CRA3-CRA4-CRA5</t>
  </si>
  <si>
    <t>CRA4-CRA5-CRA6</t>
  </si>
  <si>
    <t>CRA5-CRA6-CRA7</t>
  </si>
  <si>
    <t>CRA6-CRA7-CRA8</t>
  </si>
  <si>
    <t>CRA7-CRA8-CRA9</t>
  </si>
  <si>
    <t>CRA8-CRA9-CRA10</t>
  </si>
  <si>
    <t>CRA9-CRA10-CRA11</t>
  </si>
  <si>
    <t>CRA10-CRA11-CRA12</t>
  </si>
  <si>
    <t>CRA1-CRA3-CRA5</t>
  </si>
  <si>
    <t>CRA2-CRA4-CRA6</t>
  </si>
  <si>
    <t>CRA3-CRA5-CRA7</t>
  </si>
  <si>
    <t>CRA4-CRA6-CRA8</t>
  </si>
  <si>
    <t>CRA5-CRA7-CRA9</t>
  </si>
  <si>
    <t>CRA6-CRA8-CRA10</t>
  </si>
  <si>
    <t>CRA7-CRA9-CRA11</t>
  </si>
  <si>
    <t>CRA8-CRA10-CRA12</t>
  </si>
  <si>
    <t>CRA1-CRA4-CRA7</t>
  </si>
  <si>
    <t>CRA2-CRA5-CRA8</t>
  </si>
  <si>
    <t>CRA3-CRA6-CRA9</t>
  </si>
  <si>
    <t>CRA4-CRA7-CRA10</t>
  </si>
  <si>
    <t>CRA5-CRA8-CRA11</t>
  </si>
  <si>
    <t>CRA6-CRA9-CRA12</t>
  </si>
  <si>
    <t>CRA1-CRA5-CRA9</t>
  </si>
  <si>
    <t>CRA2-CRA6-CRA10</t>
  </si>
  <si>
    <t>CRA3-CRA7-CRA11</t>
  </si>
  <si>
    <t>CRA4-CRA8-CRA12</t>
  </si>
  <si>
    <t>SDV1</t>
  </si>
  <si>
    <t>SDV2</t>
  </si>
  <si>
    <t>SDV3</t>
  </si>
  <si>
    <t>SDV4</t>
  </si>
  <si>
    <t>SDV5</t>
  </si>
  <si>
    <t>SXF1</t>
  </si>
  <si>
    <t>SXF2</t>
  </si>
  <si>
    <t>SXF3</t>
  </si>
  <si>
    <t>SXF4</t>
  </si>
  <si>
    <t>SXF5</t>
  </si>
  <si>
    <t>SXF6</t>
  </si>
  <si>
    <t>SXF7</t>
  </si>
  <si>
    <t>SXF8</t>
  </si>
  <si>
    <t>BAX - CRA</t>
  </si>
  <si>
    <t>SXF - SEG</t>
  </si>
  <si>
    <t>SXF - SXM</t>
  </si>
  <si>
    <t>SXM - SEG</t>
  </si>
  <si>
    <t>SCF - SCG</t>
  </si>
  <si>
    <t>27 JANVIER 2022</t>
  </si>
  <si>
    <t>Société aurifère Barrick</t>
  </si>
  <si>
    <t>Mines Agnico Eagle Limitée</t>
  </si>
  <si>
    <t>Groupe Aecon Inc.</t>
  </si>
  <si>
    <t>Brookfield Asset Management Inc. Class A (ajusté)</t>
  </si>
  <si>
    <t>Brookfield Asset Management Inc. Class A (ajusté) (ajusté)</t>
  </si>
  <si>
    <t>Bombardier Inc. Classe B</t>
  </si>
  <si>
    <t xml:space="preserve">BCE Inc.  </t>
  </si>
  <si>
    <t>Banque de Montréal</t>
  </si>
  <si>
    <t>La Banque de Nouvelle-Écosse</t>
  </si>
  <si>
    <t>Cogeco Câble Inc.</t>
  </si>
  <si>
    <t xml:space="preserve">Cameco Corporation </t>
  </si>
  <si>
    <t>Choice Properties Real Estate Investment Trust</t>
  </si>
  <si>
    <t>Corus Entertainment Inc. Classe B</t>
  </si>
  <si>
    <t>Banque Canadienne Impériale de Commerce</t>
  </si>
  <si>
    <t>Compagnie des chemins de fer nationaux du Canada</t>
  </si>
  <si>
    <t>Chemin de fer Canadien Pacifique Limitée</t>
  </si>
  <si>
    <t>Société Canadian Tire Limitée Classe A</t>
  </si>
  <si>
    <t>Cenovus Energy Inc. (ajusté)</t>
  </si>
  <si>
    <t>ECN Capital Corp. (CA) (ajusté)</t>
  </si>
  <si>
    <t>Groupe CGI Inc. Classe A</t>
  </si>
  <si>
    <t xml:space="preserve">Les Vêtements de Sport Gildan Inc. </t>
  </si>
  <si>
    <t xml:space="preserve">Action de FNB BetaPro Canadian Gold Miners -2x Daily Bear </t>
  </si>
  <si>
    <t>Action de FNB BetaPro Canadian Gold Miners 2x Daily Bull</t>
  </si>
  <si>
    <t>BetaPro Crude Oil Inverse Leveraged Daily Bear ETF</t>
  </si>
  <si>
    <t>H&amp;R Real Estate Investment Trust (ajusté)</t>
  </si>
  <si>
    <t>Action de FNB Horizons Indice S&amp;P TSX 60</t>
  </si>
  <si>
    <t>iA Société financière Inc.</t>
  </si>
  <si>
    <t>Intact Corporation Financière</t>
  </si>
  <si>
    <t>Société Financière IGM Inc.</t>
  </si>
  <si>
    <t>Compagnie Pétrolière Impériale Ltée</t>
  </si>
  <si>
    <t>Inter Pipeline Ltd. (CA) (ajusté)</t>
  </si>
  <si>
    <t>Banque Laurentienne du Canada</t>
  </si>
  <si>
    <t>La Compagnie Électrique Lion</t>
  </si>
  <si>
    <t>Labrador Iron Ore Royalty Corporation</t>
  </si>
  <si>
    <t>Lundin Mining Corporation</t>
  </si>
  <si>
    <t>Société Financière Manuvie</t>
  </si>
  <si>
    <t>Métro Inc.</t>
  </si>
  <si>
    <t>Banque Nationale du Canada</t>
  </si>
  <si>
    <t>Neptune Solutions Bien-Être Inc.</t>
  </si>
  <si>
    <t>Paramount Resources Ltd. Classe A</t>
  </si>
  <si>
    <t>Power Corporation du Canada</t>
  </si>
  <si>
    <t>Quebecor Inc. Class B</t>
  </si>
  <si>
    <t>Rogers Communications Inc. Classe B</t>
  </si>
  <si>
    <t xml:space="preserve">Métaux Russel Inc. </t>
  </si>
  <si>
    <t>Banque Royale du Canada</t>
  </si>
  <si>
    <t>Score Media and Gaming Inc (CA) (ajusté)</t>
  </si>
  <si>
    <t>Shaw Communications Inc. Classe B</t>
  </si>
  <si>
    <t xml:space="preserve">Financière Sun Life </t>
  </si>
  <si>
    <t>Groupe SNC-Lavalin Inc.</t>
  </si>
  <si>
    <t xml:space="preserve">Suncor Energie Inc. </t>
  </si>
  <si>
    <t xml:space="preserve">Options sur l’Indice Composé S&amp;P/TSX Banques (groupe industriel) </t>
  </si>
  <si>
    <t>Options sur indice S&amp;P/TSX 60</t>
  </si>
  <si>
    <t xml:space="preserve">Options sur l’Indice plafonné des services aux collectivités S&amp;P/TSX </t>
  </si>
  <si>
    <t>La Banque Toronto-Dominion</t>
  </si>
  <si>
    <t>Tilray Inc. (ajusté)</t>
  </si>
  <si>
    <t>TC Énergie Corporation</t>
  </si>
  <si>
    <t>Options sur le dollar US</t>
  </si>
  <si>
    <t>The Valens Company Inc. (ajusté)</t>
  </si>
  <si>
    <t>George Weston limitée</t>
  </si>
  <si>
    <t>Groupe TMX Limitée</t>
  </si>
  <si>
    <t>FNB BMO S&amp;P/TSX Capped Composite Index</t>
  </si>
  <si>
    <t>FNB BMO équipondéré banques</t>
  </si>
  <si>
    <t>FNB BMO équipondéré banques (Converge)</t>
  </si>
  <si>
    <t>BMO MSCI US High Quality Index ETF</t>
  </si>
  <si>
    <t>Contrats à terme sur obligations du gouvernement du Canada de dix ans</t>
  </si>
  <si>
    <t>Contrats à terme sur obligations du gouvernement du Canada de cinq ans</t>
  </si>
  <si>
    <t>Contrats à terme sur obligations du gouvernement du Canada de deux ans</t>
  </si>
  <si>
    <t>Contrats à terme sur obligations du gouvernement du Canada de 30 ans</t>
  </si>
  <si>
    <t>Contrats à terme mini sur l'indice composé S&amp;P/TSX</t>
  </si>
  <si>
    <t>Contrats à terme sur l’indice composé S&amp;P/TSX ESG</t>
  </si>
  <si>
    <t xml:space="preserve">Contrats à terme sur l’indice S&amp;P/TSX 60 ESG </t>
  </si>
  <si>
    <t>Contrats à terme sur indice aurifère global S&amp;P/TSX</t>
  </si>
  <si>
    <t>Contrats à terme sur indice plafonné de la finance S&amp;P/TSX</t>
  </si>
  <si>
    <t>Contrats à terme sur l'indice S&amp;P/TSX 60</t>
  </si>
  <si>
    <t>Contrats à terme sur indice plafonné des technologies de l'information S&amp;P/TSX</t>
  </si>
  <si>
    <t xml:space="preserve">Contrats à terme sur l’Indice Composé S&amp;P/TSX Banques (groupe industriel)  </t>
  </si>
  <si>
    <t>Contrats à terme mini sur l'indice S&amp;P/TSX 60</t>
  </si>
  <si>
    <t xml:space="preserve">Contrats à terme sur l’Indice plafonné des services aux collectivités S&amp;P/TSX </t>
  </si>
  <si>
    <t>Contrats à terme sur indice plafonné de l'énergie S&amp;P/TSX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</si>
</sst>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 * #,##0.00_)\ _$_ ;_ * \(#,##0.00\)\ _$_ ;_ * &quot;-&quot;??_)\ _$_ ;_ @_ "/>
    <numFmt numFmtId="165" formatCode="_ * #,##0_)\ _$_ ;_ * \(#,##0\)\ _$_ ;_ * &quot;-&quot;??_)\ _$_ ;_ @_ "/>
  </numFmts>
  <fonts count="13" x14ac:knownFonts="1">
    <font>
      <sz val="11"/>
      <color theme="1"/>
      <name val="Calibri"/>
      <family val="2"/>
      <scheme val="minor"/>
    </font>
    <font>
      <b/>
      <sz val="16"/>
      <color indexed="9"/>
      <name val="Arial"/>
      <family val="2"/>
    </font>
    <font>
      <sz val="11"/>
      <name val="Arial"/>
      <family val="2"/>
    </font>
    <font>
      <b/>
      <sz val="11"/>
      <color indexed="9"/>
      <name val="Arial"/>
      <family val="2"/>
    </font>
    <font>
      <sz val="11"/>
      <color indexed="8"/>
      <name val="Arial"/>
      <family val="2"/>
    </font>
    <font>
      <b/>
      <sz val="10"/>
      <color indexed="9"/>
      <name val="Arial"/>
      <family val="2"/>
    </font>
    <font>
      <b/>
      <sz val="11"/>
      <name val="Arial"/>
      <family val="2"/>
    </font>
    <font>
      <b/>
      <sz val="11"/>
      <color indexed="8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theme="0"/>
      <name val="Calibri"/>
      <family val="2"/>
      <scheme val="minor"/>
    </font>
    <font>
      <sz val="10"/>
      <color theme="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48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24"/>
      </patternFill>
    </fill>
    <fill>
      <patternFill patternType="solid">
        <fgColor indexed="21"/>
        <bgColor indexed="64"/>
      </patternFill>
    </fill>
    <fill>
      <patternFill patternType="solid">
        <fgColor theme="0" tint="-0.249977111117893"/>
        <bgColor indexed="24"/>
      </patternFill>
    </fill>
    <fill>
      <patternFill patternType="solid">
        <fgColor theme="0" tint="-0.249977111117893"/>
        <bgColor indexed="64"/>
      </patternFill>
    </fill>
  </fills>
  <borders count="51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9">
    <xf numFmtId="0" fontId="0" fillId="0" borderId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9" fillId="0" borderId="0"/>
    <xf numFmtId="9" fontId="9" fillId="0" borderId="0" applyFont="0" applyFill="0" applyBorder="0" applyAlignment="0" applyProtection="0"/>
    <xf numFmtId="9" fontId="8" fillId="0" borderId="0" applyFont="0" applyFill="0" applyBorder="0" applyAlignment="0" applyProtection="0"/>
  </cellStyleXfs>
  <cellXfs count="182">
    <xf numFmtId="0" fontId="0" fillId="0" borderId="0" xfId="0"/>
    <xf numFmtId="0" fontId="10" fillId="0" borderId="0" xfId="6" applyFont="1" applyFill="1"/>
    <xf numFmtId="0" fontId="10" fillId="0" borderId="0" xfId="6" applyFont="1"/>
    <xf numFmtId="0" fontId="2" fillId="6" borderId="0" xfId="6" applyFont="1" applyFill="1" applyBorder="1" applyAlignment="1">
      <alignment horizontal="right"/>
    </xf>
    <xf numFmtId="0" fontId="10" fillId="0" borderId="0" xfId="6" applyFont="1" applyFill="1" applyBorder="1"/>
    <xf numFmtId="0" fontId="10" fillId="0" borderId="0" xfId="6" applyFont="1" applyBorder="1"/>
    <xf numFmtId="0" fontId="2" fillId="0" borderId="1" xfId="6" applyFont="1" applyFill="1" applyBorder="1" applyAlignment="1">
      <alignment horizontal="center"/>
    </xf>
    <xf numFmtId="0" fontId="2" fillId="0" borderId="2" xfId="6" applyFont="1" applyFill="1" applyBorder="1" applyAlignment="1">
      <alignment horizontal="center"/>
    </xf>
    <xf numFmtId="0" fontId="2" fillId="0" borderId="3" xfId="6" applyFont="1" applyFill="1" applyBorder="1" applyAlignment="1">
      <alignment horizontal="center"/>
    </xf>
    <xf numFmtId="0" fontId="2" fillId="0" borderId="4" xfId="6" applyFont="1" applyFill="1" applyBorder="1" applyAlignment="1">
      <alignment horizontal="center"/>
    </xf>
    <xf numFmtId="0" fontId="2" fillId="6" borderId="5" xfId="6" applyFont="1" applyFill="1" applyBorder="1" applyAlignment="1">
      <alignment horizontal="center"/>
    </xf>
    <xf numFmtId="49" fontId="2" fillId="6" borderId="0" xfId="6" applyNumberFormat="1" applyFont="1" applyFill="1" applyBorder="1" applyAlignment="1">
      <alignment horizontal="center"/>
    </xf>
    <xf numFmtId="165" fontId="2" fillId="0" borderId="4" xfId="1" applyNumberFormat="1" applyFont="1" applyFill="1" applyBorder="1" applyAlignment="1"/>
    <xf numFmtId="165" fontId="2" fillId="0" borderId="1" xfId="1" applyNumberFormat="1" applyFont="1" applyFill="1" applyBorder="1" applyAlignment="1"/>
    <xf numFmtId="165" fontId="2" fillId="0" borderId="2" xfId="1" applyNumberFormat="1" applyFont="1" applyFill="1" applyBorder="1" applyAlignment="1"/>
    <xf numFmtId="0" fontId="2" fillId="7" borderId="5" xfId="6" applyFont="1" applyFill="1" applyBorder="1" applyAlignment="1">
      <alignment horizontal="center"/>
    </xf>
    <xf numFmtId="2" fontId="2" fillId="7" borderId="0" xfId="6" applyNumberFormat="1" applyFont="1" applyFill="1" applyBorder="1" applyAlignment="1">
      <alignment horizontal="left"/>
    </xf>
    <xf numFmtId="0" fontId="2" fillId="7" borderId="0" xfId="6" applyNumberFormat="1" applyFont="1" applyFill="1" applyBorder="1" applyAlignment="1">
      <alignment horizontal="center"/>
    </xf>
    <xf numFmtId="0" fontId="10" fillId="7" borderId="0" xfId="6" applyFont="1" applyFill="1"/>
    <xf numFmtId="165" fontId="2" fillId="0" borderId="1" xfId="1" applyNumberFormat="1" applyFont="1" applyFill="1" applyBorder="1" applyAlignment="1">
      <alignment wrapText="1"/>
    </xf>
    <xf numFmtId="165" fontId="2" fillId="0" borderId="2" xfId="1" applyNumberFormat="1" applyFont="1" applyFill="1" applyBorder="1" applyAlignment="1">
      <alignment wrapText="1"/>
    </xf>
    <xf numFmtId="0" fontId="2" fillId="0" borderId="0" xfId="6" applyFont="1" applyFill="1" applyBorder="1" applyAlignment="1">
      <alignment horizontal="center"/>
    </xf>
    <xf numFmtId="0" fontId="3" fillId="2" borderId="6" xfId="6" applyFont="1" applyFill="1" applyBorder="1" applyAlignment="1" applyProtection="1">
      <alignment horizontal="center" vertical="center" wrapText="1"/>
      <protection hidden="1"/>
    </xf>
    <xf numFmtId="1" fontId="10" fillId="0" borderId="7" xfId="6" applyNumberFormat="1" applyFont="1" applyFill="1" applyBorder="1" applyAlignment="1">
      <alignment vertical="center"/>
    </xf>
    <xf numFmtId="1" fontId="10" fillId="0" borderId="8" xfId="6" applyNumberFormat="1" applyFont="1" applyFill="1" applyBorder="1" applyAlignment="1">
      <alignment vertical="center"/>
    </xf>
    <xf numFmtId="1" fontId="10" fillId="0" borderId="9" xfId="6" applyNumberFormat="1" applyFont="1" applyFill="1" applyBorder="1" applyAlignment="1">
      <alignment vertical="center"/>
    </xf>
    <xf numFmtId="1" fontId="10" fillId="0" borderId="3" xfId="6" applyNumberFormat="1" applyFont="1" applyFill="1" applyBorder="1" applyAlignment="1">
      <alignment vertical="center"/>
    </xf>
    <xf numFmtId="1" fontId="10" fillId="7" borderId="10" xfId="6" applyNumberFormat="1" applyFont="1" applyFill="1" applyBorder="1" applyAlignment="1">
      <alignment vertical="center"/>
    </xf>
    <xf numFmtId="1" fontId="10" fillId="0" borderId="11" xfId="6" applyNumberFormat="1" applyFont="1" applyFill="1" applyBorder="1" applyAlignment="1">
      <alignment vertical="center"/>
    </xf>
    <xf numFmtId="1" fontId="10" fillId="0" borderId="12" xfId="6" applyNumberFormat="1" applyFont="1" applyFill="1" applyBorder="1" applyAlignment="1">
      <alignment vertical="center"/>
    </xf>
    <xf numFmtId="1" fontId="10" fillId="0" borderId="1" xfId="6" applyNumberFormat="1" applyFont="1" applyFill="1" applyBorder="1" applyAlignment="1">
      <alignment vertical="center"/>
    </xf>
    <xf numFmtId="1" fontId="10" fillId="7" borderId="11" xfId="6" applyNumberFormat="1" applyFont="1" applyFill="1" applyBorder="1" applyAlignment="1">
      <alignment vertical="center"/>
    </xf>
    <xf numFmtId="0" fontId="3" fillId="2" borderId="13" xfId="6" applyFont="1" applyFill="1" applyBorder="1" applyAlignment="1" applyProtection="1">
      <alignment horizontal="center" vertical="center" wrapText="1"/>
      <protection hidden="1"/>
    </xf>
    <xf numFmtId="1" fontId="10" fillId="7" borderId="14" xfId="6" applyNumberFormat="1" applyFont="1" applyFill="1" applyBorder="1" applyAlignment="1">
      <alignment vertical="center"/>
    </xf>
    <xf numFmtId="1" fontId="10" fillId="7" borderId="15" xfId="6" applyNumberFormat="1" applyFont="1" applyFill="1" applyBorder="1" applyAlignment="1">
      <alignment vertical="center"/>
    </xf>
    <xf numFmtId="1" fontId="10" fillId="7" borderId="16" xfId="6" applyNumberFormat="1" applyFont="1" applyFill="1" applyBorder="1" applyAlignment="1">
      <alignment vertical="center"/>
    </xf>
    <xf numFmtId="1" fontId="10" fillId="0" borderId="2" xfId="6" applyNumberFormat="1" applyFont="1" applyFill="1" applyBorder="1" applyAlignment="1">
      <alignment vertical="center"/>
    </xf>
    <xf numFmtId="0" fontId="2" fillId="0" borderId="7" xfId="0" applyFont="1" applyBorder="1" applyAlignment="1">
      <alignment horizontal="center"/>
    </xf>
    <xf numFmtId="2" fontId="2" fillId="0" borderId="9" xfId="0" applyNumberFormat="1" applyFont="1" applyFill="1" applyBorder="1" applyAlignment="1">
      <alignment horizontal="left"/>
    </xf>
    <xf numFmtId="10" fontId="2" fillId="0" borderId="12" xfId="0" applyNumberFormat="1" applyFont="1" applyFill="1" applyBorder="1" applyAlignment="1">
      <alignment horizontal="center"/>
    </xf>
    <xf numFmtId="10" fontId="6" fillId="0" borderId="9" xfId="0" applyNumberFormat="1" applyFont="1" applyFill="1" applyBorder="1" applyAlignment="1">
      <alignment horizontal="center"/>
    </xf>
    <xf numFmtId="0" fontId="0" fillId="0" borderId="9" xfId="0" applyBorder="1"/>
    <xf numFmtId="0" fontId="0" fillId="0" borderId="3" xfId="0" applyBorder="1"/>
    <xf numFmtId="0" fontId="2" fillId="0" borderId="17" xfId="0" applyFont="1" applyBorder="1" applyAlignment="1">
      <alignment horizontal="center"/>
    </xf>
    <xf numFmtId="2" fontId="2" fillId="0" borderId="18" xfId="0" applyNumberFormat="1" applyFont="1" applyFill="1" applyBorder="1" applyAlignment="1">
      <alignment horizontal="left"/>
    </xf>
    <xf numFmtId="10" fontId="6" fillId="0" borderId="18" xfId="0" applyNumberFormat="1" applyFont="1" applyFill="1" applyBorder="1" applyAlignment="1">
      <alignment horizontal="center"/>
    </xf>
    <xf numFmtId="0" fontId="0" fillId="0" borderId="18" xfId="0" applyBorder="1"/>
    <xf numFmtId="0" fontId="0" fillId="0" borderId="4" xfId="0" applyBorder="1"/>
    <xf numFmtId="0" fontId="2" fillId="0" borderId="10" xfId="0" applyFont="1" applyBorder="1" applyAlignment="1">
      <alignment horizontal="center"/>
    </xf>
    <xf numFmtId="2" fontId="2" fillId="0" borderId="12" xfId="0" applyNumberFormat="1" applyFont="1" applyFill="1" applyBorder="1" applyAlignment="1">
      <alignment horizontal="left"/>
    </xf>
    <xf numFmtId="10" fontId="6" fillId="0" borderId="12" xfId="0" applyNumberFormat="1" applyFont="1" applyFill="1" applyBorder="1" applyAlignment="1">
      <alignment horizontal="center"/>
    </xf>
    <xf numFmtId="0" fontId="0" fillId="0" borderId="12" xfId="0" applyBorder="1"/>
    <xf numFmtId="0" fontId="0" fillId="0" borderId="1" xfId="0" applyBorder="1"/>
    <xf numFmtId="0" fontId="2" fillId="0" borderId="12" xfId="0" applyFont="1" applyBorder="1" applyAlignment="1">
      <alignment horizontal="left"/>
    </xf>
    <xf numFmtId="0" fontId="2" fillId="0" borderId="10" xfId="0" applyFont="1" applyFill="1" applyBorder="1" applyAlignment="1">
      <alignment horizontal="center"/>
    </xf>
    <xf numFmtId="0" fontId="0" fillId="0" borderId="12" xfId="0" applyFill="1" applyBorder="1"/>
    <xf numFmtId="0" fontId="0" fillId="0" borderId="1" xfId="0" applyFill="1" applyBorder="1"/>
    <xf numFmtId="0" fontId="2" fillId="0" borderId="12" xfId="0" applyFont="1" applyFill="1" applyBorder="1" applyAlignment="1">
      <alignment horizontal="left"/>
    </xf>
    <xf numFmtId="10" fontId="6" fillId="0" borderId="12" xfId="7" applyNumberFormat="1" applyFont="1" applyFill="1" applyBorder="1" applyAlignment="1">
      <alignment horizontal="center"/>
    </xf>
    <xf numFmtId="0" fontId="4" fillId="0" borderId="12" xfId="0" applyFont="1" applyFill="1" applyBorder="1"/>
    <xf numFmtId="0" fontId="2" fillId="0" borderId="12" xfId="0" applyFont="1" applyFill="1" applyBorder="1"/>
    <xf numFmtId="2" fontId="2" fillId="0" borderId="10" xfId="0" applyNumberFormat="1" applyFont="1" applyFill="1" applyBorder="1" applyAlignment="1">
      <alignment horizontal="center"/>
    </xf>
    <xf numFmtId="10" fontId="7" fillId="0" borderId="12" xfId="0" applyNumberFormat="1" applyFont="1" applyFill="1" applyBorder="1" applyAlignment="1">
      <alignment horizontal="center"/>
    </xf>
    <xf numFmtId="0" fontId="2" fillId="0" borderId="12" xfId="0" applyFont="1" applyBorder="1" applyAlignment="1">
      <alignment horizontal="center"/>
    </xf>
    <xf numFmtId="10" fontId="2" fillId="0" borderId="9" xfId="0" applyNumberFormat="1" applyFont="1" applyFill="1" applyBorder="1" applyAlignment="1">
      <alignment horizontal="center"/>
    </xf>
    <xf numFmtId="0" fontId="2" fillId="0" borderId="10" xfId="3" applyFont="1" applyBorder="1" applyAlignment="1">
      <alignment horizontal="center"/>
    </xf>
    <xf numFmtId="2" fontId="2" fillId="0" borderId="12" xfId="3" applyNumberFormat="1" applyFont="1" applyFill="1" applyBorder="1" applyAlignment="1">
      <alignment horizontal="left"/>
    </xf>
    <xf numFmtId="0" fontId="2" fillId="0" borderId="12" xfId="3" applyNumberFormat="1" applyFont="1" applyFill="1" applyBorder="1" applyAlignment="1">
      <alignment horizontal="center"/>
    </xf>
    <xf numFmtId="0" fontId="6" fillId="0" borderId="12" xfId="3" applyNumberFormat="1" applyFont="1" applyFill="1" applyBorder="1" applyAlignment="1">
      <alignment horizontal="center"/>
    </xf>
    <xf numFmtId="0" fontId="2" fillId="0" borderId="12" xfId="3" applyFont="1" applyBorder="1" applyAlignment="1">
      <alignment horizontal="left"/>
    </xf>
    <xf numFmtId="0" fontId="6" fillId="0" borderId="19" xfId="3" applyNumberFormat="1" applyFont="1" applyFill="1" applyBorder="1" applyAlignment="1">
      <alignment horizontal="center"/>
    </xf>
    <xf numFmtId="0" fontId="2" fillId="0" borderId="20" xfId="3" applyFont="1" applyBorder="1" applyAlignment="1">
      <alignment horizontal="center"/>
    </xf>
    <xf numFmtId="2" fontId="2" fillId="0" borderId="21" xfId="3" applyNumberFormat="1" applyFont="1" applyFill="1" applyBorder="1" applyAlignment="1">
      <alignment horizontal="left"/>
    </xf>
    <xf numFmtId="2" fontId="2" fillId="0" borderId="21" xfId="3" applyNumberFormat="1" applyFont="1" applyFill="1" applyBorder="1" applyAlignment="1">
      <alignment horizontal="center"/>
    </xf>
    <xf numFmtId="2" fontId="6" fillId="0" borderId="22" xfId="3" applyNumberFormat="1" applyFont="1" applyFill="1" applyBorder="1" applyAlignment="1">
      <alignment horizontal="center"/>
    </xf>
    <xf numFmtId="2" fontId="2" fillId="0" borderId="10" xfId="3" applyNumberFormat="1" applyFont="1" applyFill="1" applyBorder="1" applyAlignment="1">
      <alignment horizontal="left"/>
    </xf>
    <xf numFmtId="9" fontId="2" fillId="3" borderId="1" xfId="3" applyNumberFormat="1" applyFont="1" applyFill="1" applyBorder="1" applyAlignment="1">
      <alignment horizontal="center"/>
    </xf>
    <xf numFmtId="9" fontId="6" fillId="3" borderId="1" xfId="3" applyNumberFormat="1" applyFont="1" applyFill="1" applyBorder="1" applyAlignment="1">
      <alignment horizontal="center"/>
    </xf>
    <xf numFmtId="10" fontId="2" fillId="0" borderId="18" xfId="0" applyNumberFormat="1" applyFont="1" applyFill="1" applyBorder="1" applyAlignment="1">
      <alignment horizontal="center"/>
    </xf>
    <xf numFmtId="10" fontId="2" fillId="0" borderId="12" xfId="7" applyNumberFormat="1" applyFont="1" applyFill="1" applyBorder="1" applyAlignment="1">
      <alignment horizontal="center"/>
    </xf>
    <xf numFmtId="0" fontId="4" fillId="0" borderId="12" xfId="0" applyFont="1" applyBorder="1"/>
    <xf numFmtId="0" fontId="2" fillId="0" borderId="12" xfId="0" applyFont="1" applyBorder="1"/>
    <xf numFmtId="0" fontId="8" fillId="0" borderId="0" xfId="3" applyBorder="1"/>
    <xf numFmtId="0" fontId="8" fillId="0" borderId="0" xfId="3"/>
    <xf numFmtId="2" fontId="2" fillId="0" borderId="6" xfId="3" applyNumberFormat="1" applyFont="1" applyFill="1" applyBorder="1" applyAlignment="1">
      <alignment horizontal="left"/>
    </xf>
    <xf numFmtId="0" fontId="2" fillId="0" borderId="23" xfId="6" applyFont="1" applyBorder="1" applyAlignment="1">
      <alignment horizontal="center"/>
    </xf>
    <xf numFmtId="0" fontId="2" fillId="0" borderId="6" xfId="6" applyFont="1" applyBorder="1" applyAlignment="1">
      <alignment horizontal="center"/>
    </xf>
    <xf numFmtId="0" fontId="2" fillId="0" borderId="13" xfId="6" applyFont="1" applyBorder="1" applyAlignment="1">
      <alignment horizontal="center"/>
    </xf>
    <xf numFmtId="0" fontId="2" fillId="0" borderId="10" xfId="6" applyFont="1" applyBorder="1" applyAlignment="1">
      <alignment horizontal="center"/>
    </xf>
    <xf numFmtId="0" fontId="2" fillId="0" borderId="14" xfId="6" applyFont="1" applyBorder="1" applyAlignment="1">
      <alignment horizontal="center"/>
    </xf>
    <xf numFmtId="0" fontId="2" fillId="0" borderId="24" xfId="3" applyNumberFormat="1" applyFont="1" applyFill="1" applyBorder="1" applyAlignment="1">
      <alignment horizontal="center"/>
    </xf>
    <xf numFmtId="0" fontId="6" fillId="0" borderId="24" xfId="3" applyNumberFormat="1" applyFont="1" applyFill="1" applyBorder="1" applyAlignment="1">
      <alignment horizontal="center"/>
    </xf>
    <xf numFmtId="0" fontId="2" fillId="4" borderId="25" xfId="6" applyFont="1" applyFill="1" applyBorder="1" applyAlignment="1">
      <alignment horizontal="center" vertical="center"/>
    </xf>
    <xf numFmtId="0" fontId="2" fillId="4" borderId="20" xfId="6" applyFont="1" applyFill="1" applyBorder="1" applyAlignment="1">
      <alignment horizontal="center" vertical="center"/>
    </xf>
    <xf numFmtId="0" fontId="2" fillId="0" borderId="26" xfId="6" applyFont="1" applyFill="1" applyBorder="1" applyAlignment="1">
      <alignment horizontal="center"/>
    </xf>
    <xf numFmtId="49" fontId="11" fillId="0" borderId="27" xfId="0" applyNumberFormat="1" applyFont="1" applyBorder="1" applyAlignment="1">
      <alignment horizontal="center" wrapText="1"/>
    </xf>
    <xf numFmtId="49" fontId="11" fillId="0" borderId="28" xfId="0" applyNumberFormat="1" applyFont="1" applyBorder="1" applyAlignment="1">
      <alignment horizontal="center" wrapText="1"/>
    </xf>
    <xf numFmtId="49" fontId="11" fillId="0" borderId="29" xfId="0" applyNumberFormat="1" applyFont="1" applyBorder="1" applyAlignment="1">
      <alignment horizontal="center" wrapText="1"/>
    </xf>
    <xf numFmtId="0" fontId="1" fillId="5" borderId="30" xfId="0" applyFont="1" applyFill="1" applyBorder="1" applyAlignment="1" applyProtection="1">
      <alignment horizontal="center" vertical="center" wrapText="1"/>
      <protection hidden="1"/>
    </xf>
    <xf numFmtId="0" fontId="1" fillId="5" borderId="31" xfId="0" applyFont="1" applyFill="1" applyBorder="1" applyAlignment="1" applyProtection="1">
      <alignment horizontal="center" vertical="center" wrapText="1"/>
      <protection hidden="1"/>
    </xf>
    <xf numFmtId="0" fontId="1" fillId="5" borderId="15" xfId="0" applyFont="1" applyFill="1" applyBorder="1" applyAlignment="1" applyProtection="1">
      <alignment horizontal="center" vertical="center" wrapText="1"/>
      <protection hidden="1"/>
    </xf>
    <xf numFmtId="0" fontId="5" fillId="2" borderId="7" xfId="0" applyFont="1" applyFill="1" applyBorder="1" applyAlignment="1" applyProtection="1">
      <alignment horizontal="center" vertical="center" wrapText="1"/>
      <protection hidden="1"/>
    </xf>
    <xf numFmtId="0" fontId="5" fillId="2" borderId="20" xfId="0" applyFont="1" applyFill="1" applyBorder="1" applyAlignment="1" applyProtection="1">
      <alignment horizontal="center" vertical="center" wrapText="1"/>
      <protection hidden="1"/>
    </xf>
    <xf numFmtId="0" fontId="5" fillId="2" borderId="9" xfId="0" applyFont="1" applyFill="1" applyBorder="1" applyAlignment="1" applyProtection="1">
      <alignment horizontal="center" vertical="center" wrapText="1"/>
      <protection hidden="1"/>
    </xf>
    <xf numFmtId="0" fontId="5" fillId="2" borderId="21" xfId="0" applyFont="1" applyFill="1" applyBorder="1" applyAlignment="1" applyProtection="1">
      <alignment horizontal="center" vertical="center" wrapText="1"/>
      <protection hidden="1"/>
    </xf>
    <xf numFmtId="0" fontId="5" fillId="2" borderId="3" xfId="0" applyFont="1" applyFill="1" applyBorder="1" applyAlignment="1" applyProtection="1">
      <alignment horizontal="center" vertical="center" wrapText="1"/>
      <protection hidden="1"/>
    </xf>
    <xf numFmtId="0" fontId="5" fillId="2" borderId="22" xfId="0" applyFont="1" applyFill="1" applyBorder="1" applyAlignment="1" applyProtection="1">
      <alignment horizontal="center" vertical="center" wrapText="1"/>
      <protection hidden="1"/>
    </xf>
    <xf numFmtId="0" fontId="0" fillId="0" borderId="32" xfId="0" applyBorder="1" applyAlignment="1">
      <alignment horizontal="center"/>
    </xf>
    <xf numFmtId="0" fontId="5" fillId="2" borderId="33" xfId="0" applyFont="1" applyFill="1" applyBorder="1" applyAlignment="1" applyProtection="1">
      <alignment horizontal="center" vertical="center" wrapText="1"/>
      <protection hidden="1"/>
    </xf>
    <xf numFmtId="0" fontId="5" fillId="2" borderId="34" xfId="0" applyFont="1" applyFill="1" applyBorder="1" applyAlignment="1" applyProtection="1">
      <alignment horizontal="center" vertical="center" wrapText="1"/>
      <protection hidden="1"/>
    </xf>
    <xf numFmtId="0" fontId="0" fillId="0" borderId="35" xfId="0" applyBorder="1" applyAlignment="1">
      <alignment horizontal="center" wrapText="1"/>
    </xf>
    <xf numFmtId="0" fontId="0" fillId="0" borderId="36" xfId="0" applyBorder="1" applyAlignment="1">
      <alignment horizontal="center" wrapText="1"/>
    </xf>
    <xf numFmtId="0" fontId="5" fillId="2" borderId="17" xfId="0" applyFont="1" applyFill="1" applyBorder="1" applyAlignment="1" applyProtection="1">
      <alignment horizontal="center" vertical="center" wrapText="1"/>
      <protection hidden="1"/>
    </xf>
    <xf numFmtId="0" fontId="5" fillId="2" borderId="14" xfId="0" applyFont="1" applyFill="1" applyBorder="1" applyAlignment="1" applyProtection="1">
      <alignment horizontal="center" vertical="center" wrapText="1"/>
      <protection hidden="1"/>
    </xf>
    <xf numFmtId="0" fontId="5" fillId="2" borderId="18" xfId="0" applyFont="1" applyFill="1" applyBorder="1" applyAlignment="1" applyProtection="1">
      <alignment horizontal="center" vertical="center" wrapText="1"/>
      <protection hidden="1"/>
    </xf>
    <xf numFmtId="0" fontId="5" fillId="2" borderId="16" xfId="0" applyFont="1" applyFill="1" applyBorder="1" applyAlignment="1" applyProtection="1">
      <alignment horizontal="center" vertical="center" wrapText="1"/>
      <protection hidden="1"/>
    </xf>
    <xf numFmtId="0" fontId="5" fillId="2" borderId="37" xfId="0" applyFont="1" applyFill="1" applyBorder="1" applyAlignment="1" applyProtection="1">
      <alignment horizontal="center" vertical="center" wrapText="1"/>
      <protection hidden="1"/>
    </xf>
    <xf numFmtId="0" fontId="5" fillId="2" borderId="30" xfId="0" applyFont="1" applyFill="1" applyBorder="1" applyAlignment="1" applyProtection="1">
      <alignment horizontal="center" vertical="center" wrapText="1"/>
      <protection hidden="1"/>
    </xf>
    <xf numFmtId="0" fontId="5" fillId="2" borderId="4" xfId="0" applyFont="1" applyFill="1" applyBorder="1" applyAlignment="1" applyProtection="1">
      <alignment horizontal="center" vertical="center" wrapText="1"/>
      <protection hidden="1"/>
    </xf>
    <xf numFmtId="0" fontId="5" fillId="2" borderId="2" xfId="0" applyFont="1" applyFill="1" applyBorder="1" applyAlignment="1" applyProtection="1">
      <alignment horizontal="center" vertical="center" wrapText="1"/>
      <protection hidden="1"/>
    </xf>
    <xf numFmtId="0" fontId="1" fillId="5" borderId="23" xfId="6" applyFont="1" applyFill="1" applyBorder="1" applyAlignment="1" applyProtection="1">
      <alignment horizontal="center" vertical="center" wrapText="1"/>
      <protection hidden="1"/>
    </xf>
    <xf numFmtId="0" fontId="1" fillId="5" borderId="0" xfId="6" applyFont="1" applyFill="1" applyBorder="1" applyAlignment="1" applyProtection="1">
      <alignment horizontal="center" vertical="center" wrapText="1"/>
      <protection hidden="1"/>
    </xf>
    <xf numFmtId="0" fontId="3" fillId="2" borderId="7" xfId="6" applyFont="1" applyFill="1" applyBorder="1" applyAlignment="1" applyProtection="1">
      <alignment horizontal="center" vertical="center" wrapText="1"/>
      <protection hidden="1"/>
    </xf>
    <xf numFmtId="0" fontId="3" fillId="2" borderId="10" xfId="6" applyFont="1" applyFill="1" applyBorder="1" applyAlignment="1" applyProtection="1">
      <alignment horizontal="center" vertical="center" wrapText="1"/>
      <protection hidden="1"/>
    </xf>
    <xf numFmtId="0" fontId="3" fillId="2" borderId="3" xfId="6" applyFont="1" applyFill="1" applyBorder="1" applyAlignment="1" applyProtection="1">
      <alignment horizontal="center" vertical="center" wrapText="1"/>
      <protection hidden="1"/>
    </xf>
    <xf numFmtId="0" fontId="9" fillId="0" borderId="1" xfId="6" applyBorder="1" applyAlignment="1">
      <alignment horizontal="center" vertical="center" wrapText="1"/>
    </xf>
    <xf numFmtId="0" fontId="3" fillId="2" borderId="9" xfId="6" applyFont="1" applyFill="1" applyBorder="1" applyAlignment="1" applyProtection="1">
      <alignment horizontal="center" vertical="center" wrapText="1"/>
      <protection hidden="1"/>
    </xf>
    <xf numFmtId="0" fontId="3" fillId="2" borderId="21" xfId="6" applyFont="1" applyFill="1" applyBorder="1" applyAlignment="1" applyProtection="1">
      <alignment horizontal="center" vertical="center" wrapText="1"/>
      <protection hidden="1"/>
    </xf>
    <xf numFmtId="0" fontId="3" fillId="2" borderId="22" xfId="6" applyFont="1" applyFill="1" applyBorder="1" applyAlignment="1" applyProtection="1">
      <alignment horizontal="center" vertical="center" wrapText="1"/>
      <protection hidden="1"/>
    </xf>
    <xf numFmtId="0" fontId="2" fillId="4" borderId="25" xfId="6" applyFont="1" applyFill="1" applyBorder="1" applyAlignment="1">
      <alignment horizontal="center" vertical="center"/>
    </xf>
    <xf numFmtId="0" fontId="2" fillId="4" borderId="40" xfId="6" applyFont="1" applyFill="1" applyBorder="1" applyAlignment="1">
      <alignment horizontal="center" vertical="center"/>
    </xf>
    <xf numFmtId="0" fontId="2" fillId="4" borderId="41" xfId="6" applyFont="1" applyFill="1" applyBorder="1" applyAlignment="1">
      <alignment horizontal="center" vertical="center"/>
    </xf>
    <xf numFmtId="0" fontId="3" fillId="2" borderId="27" xfId="6" applyFont="1" applyFill="1" applyBorder="1" applyAlignment="1" applyProtection="1">
      <alignment horizontal="center" vertical="center" wrapText="1"/>
      <protection hidden="1"/>
    </xf>
    <xf numFmtId="0" fontId="3" fillId="2" borderId="38" xfId="6" applyFont="1" applyFill="1" applyBorder="1" applyAlignment="1" applyProtection="1">
      <alignment horizontal="center" vertical="center" wrapText="1"/>
      <protection hidden="1"/>
    </xf>
    <xf numFmtId="0" fontId="3" fillId="2" borderId="26" xfId="6" applyFont="1" applyFill="1" applyBorder="1" applyAlignment="1" applyProtection="1">
      <alignment horizontal="center" vertical="center" wrapText="1"/>
      <protection hidden="1"/>
    </xf>
    <xf numFmtId="0" fontId="9" fillId="0" borderId="39" xfId="6" applyBorder="1" applyAlignment="1">
      <alignment horizontal="center" vertical="center" wrapText="1"/>
    </xf>
    <xf numFmtId="0" fontId="2" fillId="4" borderId="20" xfId="6" applyFont="1" applyFill="1" applyBorder="1" applyAlignment="1">
      <alignment horizontal="center" vertical="center"/>
    </xf>
    <xf numFmtId="0" fontId="10" fillId="0" borderId="0" xfId="6" applyFont="1" applyBorder="1" applyAlignment="1">
      <alignment horizontal="center" wrapText="1"/>
    </xf>
    <xf numFmtId="0" fontId="3" fillId="2" borderId="25" xfId="6" applyFont="1" applyFill="1" applyBorder="1" applyAlignment="1" applyProtection="1">
      <alignment horizontal="center" vertical="center" wrapText="1"/>
      <protection hidden="1"/>
    </xf>
    <xf numFmtId="0" fontId="3" fillId="2" borderId="17" xfId="6" applyFont="1" applyFill="1" applyBorder="1" applyAlignment="1" applyProtection="1">
      <alignment horizontal="center" vertical="center" wrapText="1"/>
      <protection hidden="1"/>
    </xf>
    <xf numFmtId="0" fontId="3" fillId="2" borderId="4" xfId="6" applyFont="1" applyFill="1" applyBorder="1" applyAlignment="1" applyProtection="1">
      <alignment horizontal="center" vertical="center" wrapText="1"/>
      <protection hidden="1"/>
    </xf>
    <xf numFmtId="0" fontId="3" fillId="2" borderId="33" xfId="6" applyFont="1" applyFill="1" applyBorder="1" applyAlignment="1" applyProtection="1">
      <alignment horizontal="center" vertical="center" wrapText="1"/>
      <protection hidden="1"/>
    </xf>
    <xf numFmtId="0" fontId="3" fillId="2" borderId="34" xfId="6" applyFont="1" applyFill="1" applyBorder="1" applyAlignment="1" applyProtection="1">
      <alignment horizontal="center" vertical="center" wrapText="1"/>
      <protection hidden="1"/>
    </xf>
    <xf numFmtId="0" fontId="3" fillId="2" borderId="39" xfId="6" applyFont="1" applyFill="1" applyBorder="1" applyAlignment="1" applyProtection="1">
      <alignment horizontal="center" vertical="center" wrapText="1"/>
      <protection hidden="1"/>
    </xf>
    <xf numFmtId="0" fontId="1" fillId="5" borderId="30" xfId="3" applyFont="1" applyFill="1" applyBorder="1" applyAlignment="1" applyProtection="1">
      <alignment horizontal="center" vertical="center" wrapText="1"/>
      <protection hidden="1"/>
    </xf>
    <xf numFmtId="0" fontId="1" fillId="5" borderId="31" xfId="3" applyFont="1" applyFill="1" applyBorder="1" applyAlignment="1" applyProtection="1">
      <alignment horizontal="center" vertical="center" wrapText="1"/>
      <protection hidden="1"/>
    </xf>
    <xf numFmtId="0" fontId="1" fillId="5" borderId="15" xfId="3" applyFont="1" applyFill="1" applyBorder="1" applyAlignment="1" applyProtection="1">
      <alignment horizontal="center" vertical="center" wrapText="1"/>
      <protection hidden="1"/>
    </xf>
    <xf numFmtId="0" fontId="5" fillId="2" borderId="17" xfId="3" applyFont="1" applyFill="1" applyBorder="1" applyAlignment="1" applyProtection="1">
      <alignment horizontal="center" vertical="center" wrapText="1"/>
      <protection hidden="1"/>
    </xf>
    <xf numFmtId="0" fontId="5" fillId="2" borderId="14" xfId="3" applyFont="1" applyFill="1" applyBorder="1" applyAlignment="1" applyProtection="1">
      <alignment horizontal="center" vertical="center" wrapText="1"/>
      <protection hidden="1"/>
    </xf>
    <xf numFmtId="0" fontId="5" fillId="2" borderId="18" xfId="3" applyFont="1" applyFill="1" applyBorder="1" applyAlignment="1" applyProtection="1">
      <alignment horizontal="center" vertical="center" wrapText="1"/>
      <protection hidden="1"/>
    </xf>
    <xf numFmtId="0" fontId="5" fillId="2" borderId="16" xfId="3" applyFont="1" applyFill="1" applyBorder="1" applyAlignment="1" applyProtection="1">
      <alignment horizontal="center" vertical="center" wrapText="1"/>
      <protection hidden="1"/>
    </xf>
    <xf numFmtId="0" fontId="8" fillId="0" borderId="19" xfId="3" applyBorder="1" applyAlignment="1">
      <alignment horizontal="left" wrapText="1"/>
    </xf>
    <xf numFmtId="0" fontId="8" fillId="0" borderId="42" xfId="3" applyBorder="1" applyAlignment="1">
      <alignment horizontal="left" wrapText="1"/>
    </xf>
    <xf numFmtId="0" fontId="8" fillId="0" borderId="11" xfId="3" applyBorder="1" applyAlignment="1">
      <alignment horizontal="left" wrapText="1"/>
    </xf>
    <xf numFmtId="0" fontId="1" fillId="5" borderId="43" xfId="3" applyFont="1" applyFill="1" applyBorder="1" applyAlignment="1" applyProtection="1">
      <alignment horizontal="center" vertical="center" wrapText="1"/>
      <protection hidden="1"/>
    </xf>
    <xf numFmtId="0" fontId="1" fillId="5" borderId="44" xfId="3" applyFont="1" applyFill="1" applyBorder="1" applyAlignment="1" applyProtection="1">
      <alignment horizontal="center" vertical="center" wrapText="1"/>
      <protection hidden="1"/>
    </xf>
    <xf numFmtId="0" fontId="1" fillId="5" borderId="45" xfId="3" applyFont="1" applyFill="1" applyBorder="1" applyAlignment="1" applyProtection="1">
      <alignment horizontal="center" vertical="center" wrapText="1"/>
      <protection hidden="1"/>
    </xf>
    <xf numFmtId="0" fontId="8" fillId="0" borderId="35" xfId="3" applyBorder="1" applyAlignment="1">
      <alignment horizontal="left" wrapText="1"/>
    </xf>
    <xf numFmtId="0" fontId="8" fillId="0" borderId="36" xfId="3" applyBorder="1" applyAlignment="1">
      <alignment horizontal="left" wrapText="1"/>
    </xf>
    <xf numFmtId="0" fontId="8" fillId="0" borderId="46" xfId="3" applyBorder="1" applyAlignment="1">
      <alignment horizontal="left" wrapText="1"/>
    </xf>
    <xf numFmtId="0" fontId="5" fillId="2" borderId="25" xfId="3" applyFont="1" applyFill="1" applyBorder="1" applyAlignment="1" applyProtection="1">
      <alignment horizontal="center" vertical="center" wrapText="1"/>
      <protection hidden="1"/>
    </xf>
    <xf numFmtId="0" fontId="5" fillId="2" borderId="33" xfId="3" applyFont="1" applyFill="1" applyBorder="1" applyAlignment="1" applyProtection="1">
      <alignment horizontal="center" vertical="center" wrapText="1"/>
      <protection hidden="1"/>
    </xf>
    <xf numFmtId="0" fontId="5" fillId="2" borderId="26" xfId="3" applyFont="1" applyFill="1" applyBorder="1" applyAlignment="1" applyProtection="1">
      <alignment horizontal="center" vertical="center" wrapText="1"/>
      <protection hidden="1"/>
    </xf>
    <xf numFmtId="0" fontId="5" fillId="2" borderId="4" xfId="3" applyFont="1" applyFill="1" applyBorder="1" applyAlignment="1" applyProtection="1">
      <alignment horizontal="center" vertical="center" wrapText="1"/>
      <protection hidden="1"/>
    </xf>
    <xf numFmtId="49" fontId="12" fillId="0" borderId="12" xfId="3" applyNumberFormat="1" applyFont="1" applyBorder="1" applyAlignment="1">
      <alignment horizontal="center" wrapText="1"/>
    </xf>
    <xf numFmtId="0" fontId="1" fillId="5" borderId="12" xfId="3" applyFont="1" applyFill="1" applyBorder="1" applyAlignment="1" applyProtection="1">
      <alignment horizontal="center" vertical="center" wrapText="1"/>
      <protection hidden="1"/>
    </xf>
    <xf numFmtId="0" fontId="5" fillId="2" borderId="12" xfId="0" applyFont="1" applyFill="1" applyBorder="1" applyAlignment="1" applyProtection="1">
      <alignment horizontal="center" vertical="center" wrapText="1"/>
      <protection hidden="1"/>
    </xf>
    <xf numFmtId="0" fontId="5" fillId="2" borderId="46" xfId="0" applyFont="1" applyFill="1" applyBorder="1" applyAlignment="1" applyProtection="1">
      <alignment horizontal="center" vertical="center" wrapText="1"/>
      <protection hidden="1"/>
    </xf>
    <xf numFmtId="0" fontId="5" fillId="2" borderId="47" xfId="0" applyFont="1" applyFill="1" applyBorder="1" applyAlignment="1" applyProtection="1">
      <alignment horizontal="center" vertical="center" wrapText="1"/>
      <protection hidden="1"/>
    </xf>
    <xf numFmtId="0" fontId="8" fillId="0" borderId="27" xfId="3" applyBorder="1" applyAlignment="1">
      <alignment horizontal="left" wrapText="1"/>
    </xf>
    <xf numFmtId="0" fontId="8" fillId="0" borderId="28" xfId="3" applyBorder="1" applyAlignment="1">
      <alignment horizontal="left" wrapText="1"/>
    </xf>
    <xf numFmtId="0" fontId="8" fillId="0" borderId="29" xfId="3" applyBorder="1" applyAlignment="1">
      <alignment horizontal="left" wrapText="1"/>
    </xf>
    <xf numFmtId="0" fontId="8" fillId="0" borderId="12" xfId="3" applyBorder="1" applyAlignment="1">
      <alignment horizontal="left" wrapText="1"/>
    </xf>
    <xf numFmtId="0" fontId="1" fillId="5" borderId="40" xfId="3" applyFont="1" applyFill="1" applyBorder="1" applyAlignment="1" applyProtection="1">
      <alignment horizontal="center" vertical="center" wrapText="1"/>
      <protection hidden="1"/>
    </xf>
    <xf numFmtId="0" fontId="1" fillId="5" borderId="34" xfId="3" applyFont="1" applyFill="1" applyBorder="1" applyAlignment="1" applyProtection="1">
      <alignment horizontal="center" vertical="center" wrapText="1"/>
      <protection hidden="1"/>
    </xf>
    <xf numFmtId="0" fontId="1" fillId="5" borderId="39" xfId="3" applyFont="1" applyFill="1" applyBorder="1" applyAlignment="1" applyProtection="1">
      <alignment horizontal="center" vertical="center" wrapText="1"/>
      <protection hidden="1"/>
    </xf>
    <xf numFmtId="0" fontId="5" fillId="2" borderId="35" xfId="3" applyFont="1" applyFill="1" applyBorder="1" applyAlignment="1" applyProtection="1">
      <alignment horizontal="center" vertical="center" wrapText="1"/>
      <protection hidden="1"/>
    </xf>
    <xf numFmtId="0" fontId="5" fillId="2" borderId="13" xfId="3" applyFont="1" applyFill="1" applyBorder="1" applyAlignment="1" applyProtection="1">
      <alignment horizontal="center" vertical="center" wrapText="1"/>
      <protection hidden="1"/>
    </xf>
    <xf numFmtId="0" fontId="5" fillId="2" borderId="48" xfId="3" applyFont="1" applyFill="1" applyBorder="1" applyAlignment="1" applyProtection="1">
      <alignment horizontal="center" vertical="center" wrapText="1"/>
      <protection hidden="1"/>
    </xf>
    <xf numFmtId="0" fontId="5" fillId="2" borderId="49" xfId="3" applyFont="1" applyFill="1" applyBorder="1" applyAlignment="1" applyProtection="1">
      <alignment horizontal="center" vertical="center" wrapText="1"/>
      <protection hidden="1"/>
    </xf>
    <xf numFmtId="0" fontId="5" fillId="2" borderId="46" xfId="3" applyFont="1" applyFill="1" applyBorder="1" applyAlignment="1" applyProtection="1">
      <alignment horizontal="center" vertical="center" wrapText="1"/>
      <protection hidden="1"/>
    </xf>
    <xf numFmtId="0" fontId="5" fillId="2" borderId="50" xfId="3" applyFont="1" applyFill="1" applyBorder="1" applyAlignment="1" applyProtection="1">
      <alignment horizontal="center" vertical="center" wrapText="1"/>
      <protection hidden="1"/>
    </xf>
  </cellXfs>
  <cellStyles count="9">
    <cellStyle name="Milliers 5" xfId="1"/>
    <cellStyle name="Milliers 5 2" xfId="2"/>
    <cellStyle name="Normal" xfId="0" builtinId="0"/>
    <cellStyle name="Normal 2" xfId="3"/>
    <cellStyle name="Normal 3" xfId="4"/>
    <cellStyle name="Normal 3 2" xfId="5"/>
    <cellStyle name="Normal 4" xfId="6"/>
    <cellStyle name="Percent" xfId="7" builtinId="5"/>
    <cellStyle name="Pourcentage 15" xfId="8"/>
  </cellStyles>
  <dxfs count="17"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1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3228975</xdr:colOff>
      <xdr:row>0</xdr:row>
      <xdr:rowOff>0</xdr:rowOff>
    </xdr:from>
    <xdr:to>
      <xdr:col>2</xdr:col>
      <xdr:colOff>1133475</xdr:colOff>
      <xdr:row>1</xdr:row>
      <xdr:rowOff>9525</xdr:rowOff>
    </xdr:to>
    <xdr:pic>
      <xdr:nvPicPr>
        <xdr:cNvPr id="1026" name="Imag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1965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2971800</xdr:colOff>
      <xdr:row>0</xdr:row>
      <xdr:rowOff>0</xdr:rowOff>
    </xdr:from>
    <xdr:to>
      <xdr:col>2</xdr:col>
      <xdr:colOff>866775</xdr:colOff>
      <xdr:row>1</xdr:row>
      <xdr:rowOff>9525</xdr:rowOff>
    </xdr:to>
    <xdr:pic>
      <xdr:nvPicPr>
        <xdr:cNvPr id="205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52850" y="0"/>
          <a:ext cx="19335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2533650</xdr:colOff>
      <xdr:row>0</xdr:row>
      <xdr:rowOff>0</xdr:rowOff>
    </xdr:from>
    <xdr:to>
      <xdr:col>2</xdr:col>
      <xdr:colOff>1552575</xdr:colOff>
      <xdr:row>1</xdr:row>
      <xdr:rowOff>9525</xdr:rowOff>
    </xdr:to>
    <xdr:pic>
      <xdr:nvPicPr>
        <xdr:cNvPr id="3074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90900" y="0"/>
          <a:ext cx="19335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2295525</xdr:colOff>
      <xdr:row>0</xdr:row>
      <xdr:rowOff>0</xdr:rowOff>
    </xdr:from>
    <xdr:to>
      <xdr:col>2</xdr:col>
      <xdr:colOff>1781175</xdr:colOff>
      <xdr:row>1</xdr:row>
      <xdr:rowOff>9525</xdr:rowOff>
    </xdr:to>
    <xdr:pic>
      <xdr:nvPicPr>
        <xdr:cNvPr id="4098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1490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276225</xdr:colOff>
      <xdr:row>0</xdr:row>
      <xdr:rowOff>0</xdr:rowOff>
    </xdr:from>
    <xdr:to>
      <xdr:col>2</xdr:col>
      <xdr:colOff>2200275</xdr:colOff>
      <xdr:row>1</xdr:row>
      <xdr:rowOff>9525</xdr:rowOff>
    </xdr:to>
    <xdr:pic>
      <xdr:nvPicPr>
        <xdr:cNvPr id="512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6146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717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3848100</xdr:colOff>
      <xdr:row>0</xdr:row>
      <xdr:rowOff>0</xdr:rowOff>
    </xdr:from>
    <xdr:to>
      <xdr:col>2</xdr:col>
      <xdr:colOff>1085850</xdr:colOff>
      <xdr:row>1</xdr:row>
      <xdr:rowOff>9525</xdr:rowOff>
    </xdr:to>
    <xdr:pic>
      <xdr:nvPicPr>
        <xdr:cNvPr id="8194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91050" y="0"/>
          <a:ext cx="19335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238125</xdr:colOff>
      <xdr:row>0</xdr:row>
      <xdr:rowOff>0</xdr:rowOff>
    </xdr:from>
    <xdr:to>
      <xdr:col>2</xdr:col>
      <xdr:colOff>590550</xdr:colOff>
      <xdr:row>1</xdr:row>
      <xdr:rowOff>9525</xdr:rowOff>
    </xdr:to>
    <xdr:pic>
      <xdr:nvPicPr>
        <xdr:cNvPr id="9218" name="Imag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24025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3152775</xdr:colOff>
      <xdr:row>0</xdr:row>
      <xdr:rowOff>57150</xdr:rowOff>
    </xdr:from>
    <xdr:to>
      <xdr:col>2</xdr:col>
      <xdr:colOff>638175</xdr:colOff>
      <xdr:row>1</xdr:row>
      <xdr:rowOff>0</xdr:rowOff>
    </xdr:to>
    <xdr:pic>
      <xdr:nvPicPr>
        <xdr:cNvPr id="10242" name="Imag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43450" y="57150"/>
          <a:ext cx="24765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3381375</xdr:colOff>
      <xdr:row>0</xdr:row>
      <xdr:rowOff>57150</xdr:rowOff>
    </xdr:from>
    <xdr:to>
      <xdr:col>2</xdr:col>
      <xdr:colOff>857250</xdr:colOff>
      <xdr:row>1</xdr:row>
      <xdr:rowOff>0</xdr:rowOff>
    </xdr:to>
    <xdr:pic>
      <xdr:nvPicPr>
        <xdr:cNvPr id="11266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10050" y="5715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1790700</xdr:colOff>
      <xdr:row>0</xdr:row>
      <xdr:rowOff>38100</xdr:rowOff>
    </xdr:from>
    <xdr:to>
      <xdr:col>2</xdr:col>
      <xdr:colOff>1590675</xdr:colOff>
      <xdr:row>0</xdr:row>
      <xdr:rowOff>742950</xdr:rowOff>
    </xdr:to>
    <xdr:pic>
      <xdr:nvPicPr>
        <xdr:cNvPr id="1229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52700" y="3810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1857375</xdr:colOff>
      <xdr:row>0</xdr:row>
      <xdr:rowOff>47625</xdr:rowOff>
    </xdr:from>
    <xdr:to>
      <xdr:col>2</xdr:col>
      <xdr:colOff>1885950</xdr:colOff>
      <xdr:row>0</xdr:row>
      <xdr:rowOff>752475</xdr:rowOff>
    </xdr:to>
    <xdr:pic>
      <xdr:nvPicPr>
        <xdr:cNvPr id="13314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76750" y="47625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95250</xdr:colOff>
      <xdr:row>0</xdr:row>
      <xdr:rowOff>0</xdr:rowOff>
    </xdr:from>
    <xdr:to>
      <xdr:col>3</xdr:col>
      <xdr:colOff>85725</xdr:colOff>
      <xdr:row>0</xdr:row>
      <xdr:rowOff>704850</xdr:rowOff>
    </xdr:to>
    <xdr:pic>
      <xdr:nvPicPr>
        <xdr:cNvPr id="14338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53025" y="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1536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16387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16388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3219450</xdr:colOff>
      <xdr:row>0</xdr:row>
      <xdr:rowOff>38100</xdr:rowOff>
    </xdr:from>
    <xdr:to>
      <xdr:col>2</xdr:col>
      <xdr:colOff>561975</xdr:colOff>
      <xdr:row>0</xdr:row>
      <xdr:rowOff>733425</xdr:rowOff>
    </xdr:to>
    <xdr:pic>
      <xdr:nvPicPr>
        <xdr:cNvPr id="1741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00600" y="38100"/>
          <a:ext cx="2457450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971550</xdr:colOff>
      <xdr:row>0</xdr:row>
      <xdr:rowOff>47625</xdr:rowOff>
    </xdr:from>
    <xdr:to>
      <xdr:col>2</xdr:col>
      <xdr:colOff>942975</xdr:colOff>
      <xdr:row>0</xdr:row>
      <xdr:rowOff>752475</xdr:rowOff>
    </xdr:to>
    <xdr:pic>
      <xdr:nvPicPr>
        <xdr:cNvPr id="18434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05100" y="47625"/>
          <a:ext cx="23241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18"/>
  <sheetViews>
    <sheetView tabSelected="1" view="pageBreakPreview" zoomScale="80" zoomScaleNormal="60" zoomScaleSheetLayoutView="80" workbookViewId="0">
      <selection sqref="A1:F1"/>
    </sheetView>
  </sheetViews>
  <sheetFormatPr defaultColWidth="11.42578125" defaultRowHeight="15" x14ac:dyDescent="0.25"/>
  <cols>
    <col min="1" max="1" width="23.85546875" bestFit="1" customWidth="1"/>
    <col min="2" max="2" width="60.28515625" bestFit="1" customWidth="1"/>
    <col min="3" max="3" width="28.85546875" customWidth="1"/>
    <col min="4" max="4" width="34.85546875" customWidth="1"/>
    <col min="5" max="5" width="15.85546875" customWidth="1"/>
    <col min="6" max="6" width="14.85546875" customWidth="1"/>
  </cols>
  <sheetData>
    <row r="1" spans="1:6" ht="60" customHeight="1" x14ac:dyDescent="0.25">
      <c r="A1" s="95" t="s">
        <v>39</v>
      </c>
      <c r="B1" s="96"/>
      <c r="C1" s="96"/>
      <c r="D1" s="96"/>
      <c r="E1" s="96"/>
      <c r="F1" s="97"/>
    </row>
    <row r="2" spans="1:6" ht="50.1" customHeight="1" thickBot="1" x14ac:dyDescent="0.3">
      <c r="A2" s="98" t="str">
        <f>"MARGIN INTERVALS EFFECTIVE ON "&amp;A1</f>
        <v>MARGIN INTERVALS EFFECTIVE ON JANUARY 27, 2022</v>
      </c>
      <c r="B2" s="99"/>
      <c r="C2" s="99"/>
      <c r="D2" s="99"/>
      <c r="E2" s="99"/>
      <c r="F2" s="100"/>
    </row>
    <row r="3" spans="1:6" ht="12.75" customHeight="1" x14ac:dyDescent="0.25">
      <c r="A3" s="101" t="s">
        <v>11</v>
      </c>
      <c r="B3" s="103" t="s">
        <v>12</v>
      </c>
      <c r="C3" s="103" t="s">
        <v>13</v>
      </c>
      <c r="D3" s="103" t="s">
        <v>14</v>
      </c>
      <c r="E3" s="103" t="s">
        <v>15</v>
      </c>
      <c r="F3" s="105" t="s">
        <v>16</v>
      </c>
    </row>
    <row r="4" spans="1:6" ht="18.75" customHeight="1" thickBot="1" x14ac:dyDescent="0.3">
      <c r="A4" s="102"/>
      <c r="B4" s="104"/>
      <c r="C4" s="104"/>
      <c r="D4" s="104"/>
      <c r="E4" s="104"/>
      <c r="F4" s="106"/>
    </row>
    <row r="5" spans="1:6" x14ac:dyDescent="0.25">
      <c r="A5" s="37" t="s">
        <v>40</v>
      </c>
      <c r="B5" s="38" t="s">
        <v>41</v>
      </c>
      <c r="C5" s="39">
        <v>0.11755988099933516</v>
      </c>
      <c r="D5" s="40">
        <v>0.1173106386525874</v>
      </c>
      <c r="E5" s="41">
        <v>0</v>
      </c>
      <c r="F5" s="42">
        <v>0</v>
      </c>
    </row>
    <row r="6" spans="1:6" x14ac:dyDescent="0.25">
      <c r="A6" s="43" t="s">
        <v>42</v>
      </c>
      <c r="B6" s="44" t="s">
        <v>43</v>
      </c>
      <c r="C6" s="39">
        <v>0.15546865923938452</v>
      </c>
      <c r="D6" s="45">
        <v>0.15505382553295238</v>
      </c>
      <c r="E6" s="46">
        <v>0</v>
      </c>
      <c r="F6" s="47">
        <v>0</v>
      </c>
    </row>
    <row r="7" spans="1:6" x14ac:dyDescent="0.25">
      <c r="A7" s="48" t="s">
        <v>44</v>
      </c>
      <c r="B7" s="49" t="s">
        <v>45</v>
      </c>
      <c r="C7" s="39">
        <v>0.29022326793222331</v>
      </c>
      <c r="D7" s="50">
        <v>0.28960287682269947</v>
      </c>
      <c r="E7" s="51">
        <v>0</v>
      </c>
      <c r="F7" s="52">
        <v>0</v>
      </c>
    </row>
    <row r="8" spans="1:6" x14ac:dyDescent="0.25">
      <c r="A8" s="48" t="s">
        <v>46</v>
      </c>
      <c r="B8" s="49" t="s">
        <v>47</v>
      </c>
      <c r="C8" s="39">
        <v>5.8744414374497095E-2</v>
      </c>
      <c r="D8" s="50">
        <v>5.8635502285413137E-2</v>
      </c>
      <c r="E8" s="51">
        <v>0</v>
      </c>
      <c r="F8" s="52">
        <v>0</v>
      </c>
    </row>
    <row r="9" spans="1:6" x14ac:dyDescent="0.25">
      <c r="A9" s="48" t="s">
        <v>48</v>
      </c>
      <c r="B9" s="49" t="s">
        <v>49</v>
      </c>
      <c r="C9" s="39">
        <v>0.16689313064486483</v>
      </c>
      <c r="D9" s="50">
        <v>0.16619710542290766</v>
      </c>
      <c r="E9" s="51">
        <v>0</v>
      </c>
      <c r="F9" s="52">
        <v>0</v>
      </c>
    </row>
    <row r="10" spans="1:6" x14ac:dyDescent="0.25">
      <c r="A10" s="48" t="s">
        <v>50</v>
      </c>
      <c r="B10" s="49" t="s">
        <v>51</v>
      </c>
      <c r="C10" s="39">
        <v>0.10478334111187412</v>
      </c>
      <c r="D10" s="50">
        <v>0.10455175876229383</v>
      </c>
      <c r="E10" s="51">
        <v>0</v>
      </c>
      <c r="F10" s="52">
        <v>0</v>
      </c>
    </row>
    <row r="11" spans="1:6" x14ac:dyDescent="0.25">
      <c r="A11" s="48" t="s">
        <v>52</v>
      </c>
      <c r="B11" s="49" t="s">
        <v>53</v>
      </c>
      <c r="C11" s="39">
        <v>0.13350539314613555</v>
      </c>
      <c r="D11" s="50">
        <v>0.13319044081358067</v>
      </c>
      <c r="E11" s="51">
        <v>0</v>
      </c>
      <c r="F11" s="52">
        <v>0</v>
      </c>
    </row>
    <row r="12" spans="1:6" x14ac:dyDescent="0.25">
      <c r="A12" s="48" t="s">
        <v>54</v>
      </c>
      <c r="B12" s="49" t="s">
        <v>55</v>
      </c>
      <c r="C12" s="39">
        <v>0.17883165495806455</v>
      </c>
      <c r="D12" s="50">
        <v>0.17867824342632987</v>
      </c>
      <c r="E12" s="51">
        <v>0</v>
      </c>
      <c r="F12" s="52">
        <v>0</v>
      </c>
    </row>
    <row r="13" spans="1:6" ht="14.25" customHeight="1" x14ac:dyDescent="0.25">
      <c r="A13" s="48" t="s">
        <v>56</v>
      </c>
      <c r="B13" s="49" t="s">
        <v>57</v>
      </c>
      <c r="C13" s="39">
        <v>0.10581858763075241</v>
      </c>
      <c r="D13" s="50">
        <v>0.10586831880507006</v>
      </c>
      <c r="E13" s="51">
        <v>0</v>
      </c>
      <c r="F13" s="52">
        <v>0</v>
      </c>
    </row>
    <row r="14" spans="1:6" x14ac:dyDescent="0.25">
      <c r="A14" s="48" t="s">
        <v>58</v>
      </c>
      <c r="B14" s="49" t="s">
        <v>59</v>
      </c>
      <c r="C14" s="39">
        <v>0.10927901202145818</v>
      </c>
      <c r="D14" s="50">
        <v>0.10955541786580483</v>
      </c>
      <c r="E14" s="51">
        <v>0</v>
      </c>
      <c r="F14" s="52">
        <v>0</v>
      </c>
    </row>
    <row r="15" spans="1:6" x14ac:dyDescent="0.25">
      <c r="A15" s="48" t="s">
        <v>60</v>
      </c>
      <c r="B15" s="49" t="s">
        <v>61</v>
      </c>
      <c r="C15" s="39">
        <v>6.8141638673946847E-2</v>
      </c>
      <c r="D15" s="50">
        <v>6.8138205432332205E-2</v>
      </c>
      <c r="E15" s="51">
        <v>0</v>
      </c>
      <c r="F15" s="52">
        <v>0</v>
      </c>
    </row>
    <row r="16" spans="1:6" x14ac:dyDescent="0.25">
      <c r="A16" s="48" t="s">
        <v>62</v>
      </c>
      <c r="B16" s="49" t="s">
        <v>63</v>
      </c>
      <c r="C16" s="39">
        <v>7.9167915273525166E-2</v>
      </c>
      <c r="D16" s="50">
        <v>7.9067892295029168E-2</v>
      </c>
      <c r="E16" s="51">
        <v>0</v>
      </c>
      <c r="F16" s="52">
        <v>0</v>
      </c>
    </row>
    <row r="17" spans="1:6" x14ac:dyDescent="0.25">
      <c r="A17" s="48" t="s">
        <v>64</v>
      </c>
      <c r="B17" s="49" t="s">
        <v>65</v>
      </c>
      <c r="C17" s="39">
        <v>8.7468451940308958E-2</v>
      </c>
      <c r="D17" s="50">
        <v>8.7489947547619989E-2</v>
      </c>
      <c r="E17" s="51">
        <v>0</v>
      </c>
      <c r="F17" s="52">
        <v>0</v>
      </c>
    </row>
    <row r="18" spans="1:6" x14ac:dyDescent="0.25">
      <c r="A18" s="48" t="s">
        <v>66</v>
      </c>
      <c r="B18" s="53" t="s">
        <v>67</v>
      </c>
      <c r="C18" s="39">
        <v>0.1030042446184315</v>
      </c>
      <c r="D18" s="50">
        <v>0.10274941585276955</v>
      </c>
      <c r="E18" s="51">
        <v>0</v>
      </c>
      <c r="F18" s="52">
        <v>0</v>
      </c>
    </row>
    <row r="19" spans="1:6" x14ac:dyDescent="0.25">
      <c r="A19" s="48" t="s">
        <v>68</v>
      </c>
      <c r="B19" s="53" t="s">
        <v>69</v>
      </c>
      <c r="C19" s="39">
        <v>0.11740476290073333</v>
      </c>
      <c r="D19" s="50">
        <v>0.11705630326587224</v>
      </c>
      <c r="E19" s="51">
        <v>0</v>
      </c>
      <c r="F19" s="52">
        <v>0</v>
      </c>
    </row>
    <row r="20" spans="1:6" x14ac:dyDescent="0.25">
      <c r="A20" s="48" t="s">
        <v>70</v>
      </c>
      <c r="B20" s="49" t="s">
        <v>71</v>
      </c>
      <c r="C20" s="39">
        <v>0.34137956862867186</v>
      </c>
      <c r="D20" s="50">
        <v>0.34238586457665621</v>
      </c>
      <c r="E20" s="51">
        <v>0</v>
      </c>
      <c r="F20" s="52">
        <v>0</v>
      </c>
    </row>
    <row r="21" spans="1:6" x14ac:dyDescent="0.25">
      <c r="A21" s="48" t="s">
        <v>72</v>
      </c>
      <c r="B21" s="49" t="s">
        <v>73</v>
      </c>
      <c r="C21" s="39">
        <v>0.13406302878418336</v>
      </c>
      <c r="D21" s="50">
        <v>0.13373904500431477</v>
      </c>
      <c r="E21" s="51">
        <v>0</v>
      </c>
      <c r="F21" s="52">
        <v>0</v>
      </c>
    </row>
    <row r="22" spans="1:6" x14ac:dyDescent="0.25">
      <c r="A22" s="48" t="s">
        <v>74</v>
      </c>
      <c r="B22" s="49" t="s">
        <v>75</v>
      </c>
      <c r="C22" s="39">
        <v>8.1173165819025811E-2</v>
      </c>
      <c r="D22" s="50">
        <v>8.0871618662629319E-2</v>
      </c>
      <c r="E22" s="51">
        <v>0</v>
      </c>
      <c r="F22" s="52">
        <v>0</v>
      </c>
    </row>
    <row r="23" spans="1:6" x14ac:dyDescent="0.25">
      <c r="A23" s="48" t="s">
        <v>76</v>
      </c>
      <c r="B23" s="49" t="s">
        <v>77</v>
      </c>
      <c r="C23" s="39">
        <v>0.11970692795370286</v>
      </c>
      <c r="D23" s="50">
        <v>0.11967109053772357</v>
      </c>
      <c r="E23" s="51">
        <v>0</v>
      </c>
      <c r="F23" s="52">
        <v>0</v>
      </c>
    </row>
    <row r="24" spans="1:6" x14ac:dyDescent="0.25">
      <c r="A24" s="48" t="s">
        <v>78</v>
      </c>
      <c r="B24" s="49" t="s">
        <v>79</v>
      </c>
      <c r="C24" s="39">
        <v>8.899248469018986E-2</v>
      </c>
      <c r="D24" s="50">
        <v>8.8967248441143912E-2</v>
      </c>
      <c r="E24" s="51">
        <v>0</v>
      </c>
      <c r="F24" s="52">
        <v>0</v>
      </c>
    </row>
    <row r="25" spans="1:6" x14ac:dyDescent="0.25">
      <c r="A25" s="48" t="s">
        <v>80</v>
      </c>
      <c r="B25" s="49" t="s">
        <v>81</v>
      </c>
      <c r="C25" s="39">
        <v>8.2958758940107777E-2</v>
      </c>
      <c r="D25" s="50">
        <v>8.2734845760932929E-2</v>
      </c>
      <c r="E25" s="51">
        <v>0</v>
      </c>
      <c r="F25" s="52">
        <v>0</v>
      </c>
    </row>
    <row r="26" spans="1:6" x14ac:dyDescent="0.25">
      <c r="A26" s="48" t="s">
        <v>82</v>
      </c>
      <c r="B26" s="49" t="s">
        <v>83</v>
      </c>
      <c r="C26" s="39">
        <v>7.2136004992851402E-2</v>
      </c>
      <c r="D26" s="50">
        <v>7.2134900791572129E-2</v>
      </c>
      <c r="E26" s="51">
        <v>0</v>
      </c>
      <c r="F26" s="52">
        <v>1</v>
      </c>
    </row>
    <row r="27" spans="1:6" x14ac:dyDescent="0.25">
      <c r="A27" s="54" t="s">
        <v>84</v>
      </c>
      <c r="B27" s="49" t="s">
        <v>85</v>
      </c>
      <c r="C27" s="39">
        <v>8.2694055508672051E-2</v>
      </c>
      <c r="D27" s="50">
        <v>8.2667441983698006E-2</v>
      </c>
      <c r="E27" s="55">
        <v>0</v>
      </c>
      <c r="F27" s="56">
        <v>1</v>
      </c>
    </row>
    <row r="28" spans="1:6" x14ac:dyDescent="0.25">
      <c r="A28" s="54" t="s">
        <v>86</v>
      </c>
      <c r="B28" s="49" t="s">
        <v>87</v>
      </c>
      <c r="C28" s="39">
        <v>0.17833438361796361</v>
      </c>
      <c r="D28" s="50">
        <v>0.17779303643668454</v>
      </c>
      <c r="E28" s="55">
        <v>0</v>
      </c>
      <c r="F28" s="56">
        <v>0</v>
      </c>
    </row>
    <row r="29" spans="1:6" x14ac:dyDescent="0.25">
      <c r="A29" s="54" t="s">
        <v>88</v>
      </c>
      <c r="B29" s="49" t="s">
        <v>89</v>
      </c>
      <c r="C29" s="39">
        <v>0.16321517628043056</v>
      </c>
      <c r="D29" s="50">
        <v>0.16374294375365442</v>
      </c>
      <c r="E29" s="55">
        <v>0</v>
      </c>
      <c r="F29" s="56">
        <v>0</v>
      </c>
    </row>
    <row r="30" spans="1:6" x14ac:dyDescent="0.25">
      <c r="A30" s="54" t="s">
        <v>90</v>
      </c>
      <c r="B30" s="49" t="s">
        <v>91</v>
      </c>
      <c r="C30" s="39">
        <v>8.9316639343573423E-2</v>
      </c>
      <c r="D30" s="50">
        <v>8.9030713090372166E-2</v>
      </c>
      <c r="E30" s="55">
        <v>0</v>
      </c>
      <c r="F30" s="56">
        <v>0</v>
      </c>
    </row>
    <row r="31" spans="1:6" x14ac:dyDescent="0.25">
      <c r="A31" s="54" t="s">
        <v>92</v>
      </c>
      <c r="B31" s="57" t="s">
        <v>93</v>
      </c>
      <c r="C31" s="39">
        <v>5.019106210919369E-2</v>
      </c>
      <c r="D31" s="50">
        <v>5.0175491875705178E-2</v>
      </c>
      <c r="E31" s="55">
        <v>0</v>
      </c>
      <c r="F31" s="56">
        <v>0</v>
      </c>
    </row>
    <row r="32" spans="1:6" x14ac:dyDescent="0.25">
      <c r="A32" s="54" t="s">
        <v>94</v>
      </c>
      <c r="B32" s="49" t="s">
        <v>95</v>
      </c>
      <c r="C32" s="39">
        <v>0.10108417915776699</v>
      </c>
      <c r="D32" s="50">
        <v>0.10176767321434183</v>
      </c>
      <c r="E32" s="55">
        <v>0</v>
      </c>
      <c r="F32" s="56">
        <v>0</v>
      </c>
    </row>
    <row r="33" spans="1:6" x14ac:dyDescent="0.25">
      <c r="A33" s="54" t="s">
        <v>96</v>
      </c>
      <c r="B33" s="49" t="s">
        <v>97</v>
      </c>
      <c r="C33" s="39">
        <v>7.1407242285640826E-2</v>
      </c>
      <c r="D33" s="50">
        <v>7.1199902588884353E-2</v>
      </c>
      <c r="E33" s="55">
        <v>0</v>
      </c>
      <c r="F33" s="56">
        <v>0</v>
      </c>
    </row>
    <row r="34" spans="1:6" x14ac:dyDescent="0.25">
      <c r="A34" s="54" t="s">
        <v>98</v>
      </c>
      <c r="B34" s="49" t="s">
        <v>99</v>
      </c>
      <c r="C34" s="39">
        <v>6.8997585631782904E-2</v>
      </c>
      <c r="D34" s="50">
        <v>6.9695420636221028E-2</v>
      </c>
      <c r="E34" s="55">
        <v>0</v>
      </c>
      <c r="F34" s="56">
        <v>0</v>
      </c>
    </row>
    <row r="35" spans="1:6" x14ac:dyDescent="0.25">
      <c r="A35" s="54" t="s">
        <v>100</v>
      </c>
      <c r="B35" s="57" t="s">
        <v>101</v>
      </c>
      <c r="C35" s="39">
        <v>0.1024176127716149</v>
      </c>
      <c r="D35" s="50">
        <v>0.10236420275982412</v>
      </c>
      <c r="E35" s="55">
        <v>0</v>
      </c>
      <c r="F35" s="56">
        <v>0</v>
      </c>
    </row>
    <row r="36" spans="1:6" x14ac:dyDescent="0.25">
      <c r="A36" s="54" t="s">
        <v>102</v>
      </c>
      <c r="B36" s="49" t="s">
        <v>103</v>
      </c>
      <c r="C36" s="39">
        <v>0.13671680582859205</v>
      </c>
      <c r="D36" s="50">
        <v>0.13670389815907741</v>
      </c>
      <c r="E36" s="55">
        <v>0</v>
      </c>
      <c r="F36" s="56">
        <v>0</v>
      </c>
    </row>
    <row r="37" spans="1:6" x14ac:dyDescent="0.25">
      <c r="A37" s="54" t="s">
        <v>104</v>
      </c>
      <c r="B37" s="49" t="s">
        <v>105</v>
      </c>
      <c r="C37" s="39">
        <v>8.69602804480748E-2</v>
      </c>
      <c r="D37" s="50">
        <v>8.6847114390425154E-2</v>
      </c>
      <c r="E37" s="55">
        <v>0</v>
      </c>
      <c r="F37" s="56">
        <v>0</v>
      </c>
    </row>
    <row r="38" spans="1:6" x14ac:dyDescent="0.25">
      <c r="A38" s="54" t="s">
        <v>106</v>
      </c>
      <c r="B38" s="49" t="s">
        <v>107</v>
      </c>
      <c r="C38" s="39">
        <v>0.15851203418712598</v>
      </c>
      <c r="D38" s="50">
        <v>0.15829288172882125</v>
      </c>
      <c r="E38" s="55">
        <v>0</v>
      </c>
      <c r="F38" s="56">
        <v>0</v>
      </c>
    </row>
    <row r="39" spans="1:6" x14ac:dyDescent="0.25">
      <c r="A39" s="54" t="s">
        <v>108</v>
      </c>
      <c r="B39" s="49" t="s">
        <v>109</v>
      </c>
      <c r="C39" s="39">
        <v>0.19559080024801079</v>
      </c>
      <c r="D39" s="50">
        <v>0.1955991908474658</v>
      </c>
      <c r="E39" s="55">
        <v>0</v>
      </c>
      <c r="F39" s="56">
        <v>0</v>
      </c>
    </row>
    <row r="40" spans="1:6" x14ac:dyDescent="0.25">
      <c r="A40" s="54" t="s">
        <v>110</v>
      </c>
      <c r="B40" s="49" t="s">
        <v>111</v>
      </c>
      <c r="C40" s="39">
        <v>0.10107786530086364</v>
      </c>
      <c r="D40" s="50">
        <v>0.10212814632054315</v>
      </c>
      <c r="E40" s="55">
        <v>0</v>
      </c>
      <c r="F40" s="56">
        <v>0</v>
      </c>
    </row>
    <row r="41" spans="1:6" x14ac:dyDescent="0.25">
      <c r="A41" s="54" t="s">
        <v>112</v>
      </c>
      <c r="B41" s="49" t="s">
        <v>113</v>
      </c>
      <c r="C41" s="39">
        <v>6.9284032300283321E-2</v>
      </c>
      <c r="D41" s="50">
        <v>6.9534022261304756E-2</v>
      </c>
      <c r="E41" s="55">
        <v>0</v>
      </c>
      <c r="F41" s="56">
        <v>0</v>
      </c>
    </row>
    <row r="42" spans="1:6" x14ac:dyDescent="0.25">
      <c r="A42" s="54" t="s">
        <v>114</v>
      </c>
      <c r="B42" s="49" t="s">
        <v>115</v>
      </c>
      <c r="C42" s="39">
        <v>6.0901636727566516E-2</v>
      </c>
      <c r="D42" s="50">
        <v>6.0821375014182555E-2</v>
      </c>
      <c r="E42" s="55">
        <v>0</v>
      </c>
      <c r="F42" s="56">
        <v>0</v>
      </c>
    </row>
    <row r="43" spans="1:6" x14ac:dyDescent="0.25">
      <c r="A43" s="54" t="s">
        <v>116</v>
      </c>
      <c r="B43" s="49" t="s">
        <v>117</v>
      </c>
      <c r="C43" s="39">
        <v>0.28870097835125796</v>
      </c>
      <c r="D43" s="50">
        <v>0.28852309937651471</v>
      </c>
      <c r="E43" s="55">
        <v>0</v>
      </c>
      <c r="F43" s="56">
        <v>0</v>
      </c>
    </row>
    <row r="44" spans="1:6" x14ac:dyDescent="0.25">
      <c r="A44" s="54" t="s">
        <v>118</v>
      </c>
      <c r="B44" s="49" t="s">
        <v>119</v>
      </c>
      <c r="C44" s="39">
        <v>0.28870097835125796</v>
      </c>
      <c r="D44" s="50">
        <v>0.28852309937651471</v>
      </c>
      <c r="E44" s="55">
        <v>0</v>
      </c>
      <c r="F44" s="56">
        <v>0</v>
      </c>
    </row>
    <row r="45" spans="1:6" x14ac:dyDescent="0.25">
      <c r="A45" s="54" t="s">
        <v>120</v>
      </c>
      <c r="B45" s="49" t="s">
        <v>121</v>
      </c>
      <c r="C45" s="39">
        <v>0.28870097835125796</v>
      </c>
      <c r="D45" s="50">
        <v>0.28852309937651471</v>
      </c>
      <c r="E45" s="55">
        <v>0</v>
      </c>
      <c r="F45" s="56">
        <v>0</v>
      </c>
    </row>
    <row r="46" spans="1:6" x14ac:dyDescent="0.25">
      <c r="A46" s="54" t="s">
        <v>122</v>
      </c>
      <c r="B46" s="49" t="s">
        <v>123</v>
      </c>
      <c r="C46" s="39">
        <v>0.15847342551619986</v>
      </c>
      <c r="D46" s="50">
        <v>0.15987536324389534</v>
      </c>
      <c r="E46" s="55">
        <v>0</v>
      </c>
      <c r="F46" s="56">
        <v>0</v>
      </c>
    </row>
    <row r="47" spans="1:6" x14ac:dyDescent="0.25">
      <c r="A47" s="54" t="s">
        <v>124</v>
      </c>
      <c r="B47" s="49" t="s">
        <v>125</v>
      </c>
      <c r="C47" s="39">
        <v>0.14269977072907344</v>
      </c>
      <c r="D47" s="50">
        <v>0.14268050996576437</v>
      </c>
      <c r="E47" s="55">
        <v>0</v>
      </c>
      <c r="F47" s="56">
        <v>0</v>
      </c>
    </row>
    <row r="48" spans="1:6" x14ac:dyDescent="0.25">
      <c r="A48" s="54" t="s">
        <v>126</v>
      </c>
      <c r="B48" s="49" t="s">
        <v>127</v>
      </c>
      <c r="C48" s="39">
        <v>9.9975211363396987E-2</v>
      </c>
      <c r="D48" s="50">
        <v>9.9656417776472356E-2</v>
      </c>
      <c r="E48" s="55">
        <v>0</v>
      </c>
      <c r="F48" s="56">
        <v>0</v>
      </c>
    </row>
    <row r="49" spans="1:6" x14ac:dyDescent="0.25">
      <c r="A49" s="54" t="s">
        <v>128</v>
      </c>
      <c r="B49" s="57" t="s">
        <v>129</v>
      </c>
      <c r="C49" s="39">
        <v>6.0667218723261272E-2</v>
      </c>
      <c r="D49" s="50">
        <v>6.0516010866043655E-2</v>
      </c>
      <c r="E49" s="55">
        <v>0</v>
      </c>
      <c r="F49" s="56">
        <v>0</v>
      </c>
    </row>
    <row r="50" spans="1:6" x14ac:dyDescent="0.25">
      <c r="A50" s="54" t="s">
        <v>130</v>
      </c>
      <c r="B50" s="57" t="s">
        <v>131</v>
      </c>
      <c r="C50" s="39">
        <v>0.10411908737653895</v>
      </c>
      <c r="D50" s="50">
        <v>0.10387408725369264</v>
      </c>
      <c r="E50" s="55">
        <v>0</v>
      </c>
      <c r="F50" s="56">
        <v>0</v>
      </c>
    </row>
    <row r="51" spans="1:6" x14ac:dyDescent="0.25">
      <c r="A51" s="54" t="s">
        <v>132</v>
      </c>
      <c r="B51" s="57" t="s">
        <v>133</v>
      </c>
      <c r="C51" s="39">
        <v>5.9271055020294845E-2</v>
      </c>
      <c r="D51" s="50">
        <v>5.9266478077434077E-2</v>
      </c>
      <c r="E51" s="55">
        <v>0</v>
      </c>
      <c r="F51" s="56">
        <v>0</v>
      </c>
    </row>
    <row r="52" spans="1:6" x14ac:dyDescent="0.25">
      <c r="A52" s="54" t="s">
        <v>134</v>
      </c>
      <c r="B52" s="49" t="s">
        <v>135</v>
      </c>
      <c r="C52" s="39">
        <v>7.441437567939449E-2</v>
      </c>
      <c r="D52" s="50">
        <v>7.4405658231194188E-2</v>
      </c>
      <c r="E52" s="55">
        <v>0</v>
      </c>
      <c r="F52" s="56">
        <v>0</v>
      </c>
    </row>
    <row r="53" spans="1:6" x14ac:dyDescent="0.25">
      <c r="A53" s="54" t="s">
        <v>136</v>
      </c>
      <c r="B53" s="49" t="s">
        <v>137</v>
      </c>
      <c r="C53" s="39">
        <v>0.15288043052837916</v>
      </c>
      <c r="D53" s="50">
        <v>0.15229932077808611</v>
      </c>
      <c r="E53" s="55">
        <v>0</v>
      </c>
      <c r="F53" s="56">
        <v>0</v>
      </c>
    </row>
    <row r="54" spans="1:6" x14ac:dyDescent="0.25">
      <c r="A54" s="54" t="s">
        <v>138</v>
      </c>
      <c r="B54" s="49" t="s">
        <v>139</v>
      </c>
      <c r="C54" s="39">
        <v>0.1093981378221298</v>
      </c>
      <c r="D54" s="50">
        <v>0.10913115656416414</v>
      </c>
      <c r="E54" s="55">
        <v>0</v>
      </c>
      <c r="F54" s="56">
        <v>0</v>
      </c>
    </row>
    <row r="55" spans="1:6" x14ac:dyDescent="0.25">
      <c r="A55" s="54" t="s">
        <v>140</v>
      </c>
      <c r="B55" s="49" t="s">
        <v>141</v>
      </c>
      <c r="C55" s="39">
        <v>0.11541890900718207</v>
      </c>
      <c r="D55" s="50">
        <v>0.11510562063508185</v>
      </c>
      <c r="E55" s="55">
        <v>0</v>
      </c>
      <c r="F55" s="56">
        <v>0</v>
      </c>
    </row>
    <row r="56" spans="1:6" x14ac:dyDescent="0.25">
      <c r="A56" s="54" t="s">
        <v>142</v>
      </c>
      <c r="B56" s="49" t="s">
        <v>143</v>
      </c>
      <c r="C56" s="39">
        <v>0.21319043983841832</v>
      </c>
      <c r="D56" s="50">
        <v>0.21283270974363427</v>
      </c>
      <c r="E56" s="55">
        <v>0</v>
      </c>
      <c r="F56" s="56">
        <v>0</v>
      </c>
    </row>
    <row r="57" spans="1:6" x14ac:dyDescent="0.25">
      <c r="A57" s="54" t="s">
        <v>144</v>
      </c>
      <c r="B57" s="49" t="s">
        <v>145</v>
      </c>
      <c r="C57" s="39">
        <v>0.11409445588123857</v>
      </c>
      <c r="D57" s="50">
        <v>0.11378815930912631</v>
      </c>
      <c r="E57" s="55">
        <v>0</v>
      </c>
      <c r="F57" s="56">
        <v>0</v>
      </c>
    </row>
    <row r="58" spans="1:6" x14ac:dyDescent="0.25">
      <c r="A58" s="54" t="s">
        <v>146</v>
      </c>
      <c r="B58" s="49" t="s">
        <v>147</v>
      </c>
      <c r="C58" s="39">
        <v>0.10212749742506587</v>
      </c>
      <c r="D58" s="50">
        <v>0.10184857825287101</v>
      </c>
      <c r="E58" s="55">
        <v>0</v>
      </c>
      <c r="F58" s="56">
        <v>0</v>
      </c>
    </row>
    <row r="59" spans="1:6" x14ac:dyDescent="0.25">
      <c r="A59" s="54" t="s">
        <v>148</v>
      </c>
      <c r="B59" s="49" t="s">
        <v>149</v>
      </c>
      <c r="C59" s="39">
        <v>5.3510300713399621E-2</v>
      </c>
      <c r="D59" s="50">
        <v>5.3507384491453161E-2</v>
      </c>
      <c r="E59" s="55">
        <v>0</v>
      </c>
      <c r="F59" s="56">
        <v>0</v>
      </c>
    </row>
    <row r="60" spans="1:6" x14ac:dyDescent="0.25">
      <c r="A60" s="54" t="s">
        <v>150</v>
      </c>
      <c r="B60" s="49" t="s">
        <v>151</v>
      </c>
      <c r="C60" s="39">
        <v>0.23914696109255557</v>
      </c>
      <c r="D60" s="50">
        <v>0.23910151350471545</v>
      </c>
      <c r="E60" s="55">
        <v>0</v>
      </c>
      <c r="F60" s="56">
        <v>0</v>
      </c>
    </row>
    <row r="61" spans="1:6" x14ac:dyDescent="0.25">
      <c r="A61" s="54" t="s">
        <v>152</v>
      </c>
      <c r="B61" s="49" t="s">
        <v>153</v>
      </c>
      <c r="C61" s="39">
        <v>8.0157969281332855E-2</v>
      </c>
      <c r="D61" s="58">
        <v>8.0081411439801714E-2</v>
      </c>
      <c r="E61" s="55">
        <v>0</v>
      </c>
      <c r="F61" s="56">
        <v>0</v>
      </c>
    </row>
    <row r="62" spans="1:6" x14ac:dyDescent="0.25">
      <c r="A62" s="54" t="s">
        <v>154</v>
      </c>
      <c r="B62" s="49" t="s">
        <v>155</v>
      </c>
      <c r="C62" s="39">
        <v>0.20214948838350832</v>
      </c>
      <c r="D62" s="58">
        <v>0.20194736392696874</v>
      </c>
      <c r="E62" s="55">
        <v>0</v>
      </c>
      <c r="F62" s="56">
        <v>0</v>
      </c>
    </row>
    <row r="63" spans="1:6" x14ac:dyDescent="0.25">
      <c r="A63" s="54" t="s">
        <v>156</v>
      </c>
      <c r="B63" s="49" t="s">
        <v>157</v>
      </c>
      <c r="C63" s="39">
        <v>8.9222740644450599E-2</v>
      </c>
      <c r="D63" s="58">
        <v>8.8876416678870598E-2</v>
      </c>
      <c r="E63" s="55">
        <v>0</v>
      </c>
      <c r="F63" s="56">
        <v>0</v>
      </c>
    </row>
    <row r="64" spans="1:6" x14ac:dyDescent="0.25">
      <c r="A64" s="54" t="s">
        <v>158</v>
      </c>
      <c r="B64" s="49" t="s">
        <v>159</v>
      </c>
      <c r="C64" s="39">
        <v>0.13606500537653302</v>
      </c>
      <c r="D64" s="58">
        <v>0.13580250978438899</v>
      </c>
      <c r="E64" s="55">
        <v>0</v>
      </c>
      <c r="F64" s="56">
        <v>0</v>
      </c>
    </row>
    <row r="65" spans="1:6" x14ac:dyDescent="0.25">
      <c r="A65" s="54" t="s">
        <v>160</v>
      </c>
      <c r="B65" s="49" t="s">
        <v>161</v>
      </c>
      <c r="C65" s="39">
        <v>6.6553406597802955E-2</v>
      </c>
      <c r="D65" s="58">
        <v>6.6551135074664952E-2</v>
      </c>
      <c r="E65" s="55">
        <v>0</v>
      </c>
      <c r="F65" s="56">
        <v>0</v>
      </c>
    </row>
    <row r="66" spans="1:6" x14ac:dyDescent="0.25">
      <c r="A66" s="54" t="s">
        <v>162</v>
      </c>
      <c r="B66" s="49" t="s">
        <v>163</v>
      </c>
      <c r="C66" s="39">
        <v>0.12281102254225583</v>
      </c>
      <c r="D66" s="58">
        <v>0.1231223167454913</v>
      </c>
      <c r="E66" s="55">
        <v>0</v>
      </c>
      <c r="F66" s="56">
        <v>0</v>
      </c>
    </row>
    <row r="67" spans="1:6" x14ac:dyDescent="0.25">
      <c r="A67" s="54" t="s">
        <v>164</v>
      </c>
      <c r="B67" s="57" t="s">
        <v>165</v>
      </c>
      <c r="C67" s="39">
        <v>6.488569924277475E-2</v>
      </c>
      <c r="D67" s="50">
        <v>6.4766362098853975E-2</v>
      </c>
      <c r="E67" s="55">
        <v>0</v>
      </c>
      <c r="F67" s="56">
        <v>0</v>
      </c>
    </row>
    <row r="68" spans="1:6" x14ac:dyDescent="0.25">
      <c r="A68" s="54" t="s">
        <v>166</v>
      </c>
      <c r="B68" s="49" t="s">
        <v>167</v>
      </c>
      <c r="C68" s="39">
        <v>7.8038761183330571E-2</v>
      </c>
      <c r="D68" s="50">
        <v>7.7811209973338458E-2</v>
      </c>
      <c r="E68" s="55">
        <v>0</v>
      </c>
      <c r="F68" s="56">
        <v>0</v>
      </c>
    </row>
    <row r="69" spans="1:6" x14ac:dyDescent="0.25">
      <c r="A69" s="54" t="s">
        <v>168</v>
      </c>
      <c r="B69" s="49" t="s">
        <v>169</v>
      </c>
      <c r="C69" s="39">
        <v>0.15358123135799909</v>
      </c>
      <c r="D69" s="50">
        <v>0.15436659655228377</v>
      </c>
      <c r="E69" s="55">
        <v>0</v>
      </c>
      <c r="F69" s="56">
        <v>0</v>
      </c>
    </row>
    <row r="70" spans="1:6" x14ac:dyDescent="0.25">
      <c r="A70" s="54" t="s">
        <v>170</v>
      </c>
      <c r="B70" s="49" t="s">
        <v>171</v>
      </c>
      <c r="C70" s="39">
        <v>6.4275550588401356E-2</v>
      </c>
      <c r="D70" s="50">
        <v>6.4203703398599488E-2</v>
      </c>
      <c r="E70" s="55">
        <v>0</v>
      </c>
      <c r="F70" s="56">
        <v>0</v>
      </c>
    </row>
    <row r="71" spans="1:6" x14ac:dyDescent="0.25">
      <c r="A71" s="54" t="s">
        <v>172</v>
      </c>
      <c r="B71" s="49" t="s">
        <v>173</v>
      </c>
      <c r="C71" s="39">
        <v>0.19442114321956772</v>
      </c>
      <c r="D71" s="50">
        <v>0.19440920988322546</v>
      </c>
      <c r="E71" s="55">
        <v>0</v>
      </c>
      <c r="F71" s="56">
        <v>0</v>
      </c>
    </row>
    <row r="72" spans="1:6" x14ac:dyDescent="0.25">
      <c r="A72" s="54" t="s">
        <v>174</v>
      </c>
      <c r="B72" s="49" t="s">
        <v>175</v>
      </c>
      <c r="C72" s="39">
        <v>6.2356698950665257E-2</v>
      </c>
      <c r="D72" s="50">
        <v>6.2230784233430231E-2</v>
      </c>
      <c r="E72" s="55">
        <v>0</v>
      </c>
      <c r="F72" s="56">
        <v>0</v>
      </c>
    </row>
    <row r="73" spans="1:6" x14ac:dyDescent="0.25">
      <c r="A73" s="54" t="s">
        <v>176</v>
      </c>
      <c r="B73" s="49" t="s">
        <v>177</v>
      </c>
      <c r="C73" s="39">
        <v>0.15726530183445434</v>
      </c>
      <c r="D73" s="50">
        <v>0.15725777737030233</v>
      </c>
      <c r="E73" s="55">
        <v>0</v>
      </c>
      <c r="F73" s="56">
        <v>0</v>
      </c>
    </row>
    <row r="74" spans="1:6" x14ac:dyDescent="0.25">
      <c r="A74" s="54" t="s">
        <v>178</v>
      </c>
      <c r="B74" s="49" t="s">
        <v>179</v>
      </c>
      <c r="C74" s="39">
        <v>9.19197057216177E-2</v>
      </c>
      <c r="D74" s="50">
        <v>9.1759097447315724E-2</v>
      </c>
      <c r="E74" s="55">
        <v>0</v>
      </c>
      <c r="F74" s="56">
        <v>0</v>
      </c>
    </row>
    <row r="75" spans="1:6" x14ac:dyDescent="0.25">
      <c r="A75" s="54" t="s">
        <v>180</v>
      </c>
      <c r="B75" s="49" t="s">
        <v>181</v>
      </c>
      <c r="C75" s="39">
        <v>6.5798892104170906E-2</v>
      </c>
      <c r="D75" s="50">
        <v>6.6184678988997783E-2</v>
      </c>
      <c r="E75" s="55">
        <v>0</v>
      </c>
      <c r="F75" s="56">
        <v>0</v>
      </c>
    </row>
    <row r="76" spans="1:6" x14ac:dyDescent="0.25">
      <c r="A76" s="54" t="s">
        <v>182</v>
      </c>
      <c r="B76" s="59" t="s">
        <v>183</v>
      </c>
      <c r="C76" s="39">
        <v>0.17980301654465566</v>
      </c>
      <c r="D76" s="50">
        <v>0.17985587455779417</v>
      </c>
      <c r="E76" s="55">
        <v>0</v>
      </c>
      <c r="F76" s="56">
        <v>0</v>
      </c>
    </row>
    <row r="77" spans="1:6" x14ac:dyDescent="0.25">
      <c r="A77" s="54" t="s">
        <v>184</v>
      </c>
      <c r="B77" s="59" t="s">
        <v>185</v>
      </c>
      <c r="C77" s="39">
        <v>5.3760830475522804E-2</v>
      </c>
      <c r="D77" s="50">
        <v>5.3643724054023151E-2</v>
      </c>
      <c r="E77" s="55">
        <v>0</v>
      </c>
      <c r="F77" s="56">
        <v>0</v>
      </c>
    </row>
    <row r="78" spans="1:6" x14ac:dyDescent="0.25">
      <c r="A78" s="54" t="s">
        <v>186</v>
      </c>
      <c r="B78" s="49" t="s">
        <v>187</v>
      </c>
      <c r="C78" s="39">
        <v>7.6292185823138153E-2</v>
      </c>
      <c r="D78" s="50">
        <v>7.6086121883968419E-2</v>
      </c>
      <c r="E78" s="55">
        <v>0</v>
      </c>
      <c r="F78" s="56">
        <v>0</v>
      </c>
    </row>
    <row r="79" spans="1:6" x14ac:dyDescent="0.25">
      <c r="A79" s="54" t="s">
        <v>188</v>
      </c>
      <c r="B79" s="49" t="s">
        <v>189</v>
      </c>
      <c r="C79" s="39">
        <v>0.15747378397558839</v>
      </c>
      <c r="D79" s="50">
        <v>0.15834093813383543</v>
      </c>
      <c r="E79" s="55">
        <v>0</v>
      </c>
      <c r="F79" s="56">
        <v>0</v>
      </c>
    </row>
    <row r="80" spans="1:6" x14ac:dyDescent="0.25">
      <c r="A80" s="54" t="s">
        <v>190</v>
      </c>
      <c r="B80" s="49" t="s">
        <v>191</v>
      </c>
      <c r="C80" s="39">
        <v>0.11436786399275768</v>
      </c>
      <c r="D80" s="50">
        <v>0.11438981030276399</v>
      </c>
      <c r="E80" s="55">
        <v>0</v>
      </c>
      <c r="F80" s="56">
        <v>1</v>
      </c>
    </row>
    <row r="81" spans="1:6" x14ac:dyDescent="0.25">
      <c r="A81" s="54" t="s">
        <v>192</v>
      </c>
      <c r="B81" s="49" t="s">
        <v>193</v>
      </c>
      <c r="C81" s="39">
        <v>8.5552671928528196E-2</v>
      </c>
      <c r="D81" s="50">
        <v>8.5314862857727825E-2</v>
      </c>
      <c r="E81" s="55">
        <v>0</v>
      </c>
      <c r="F81" s="56">
        <v>0</v>
      </c>
    </row>
    <row r="82" spans="1:6" x14ac:dyDescent="0.25">
      <c r="A82" s="54" t="s">
        <v>194</v>
      </c>
      <c r="B82" s="49" t="s">
        <v>195</v>
      </c>
      <c r="C82" s="39">
        <v>0.21741174531441243</v>
      </c>
      <c r="D82" s="50">
        <v>0.21741402539911706</v>
      </c>
      <c r="E82" s="55">
        <v>0</v>
      </c>
      <c r="F82" s="56">
        <v>0</v>
      </c>
    </row>
    <row r="83" spans="1:6" x14ac:dyDescent="0.25">
      <c r="A83" s="54" t="s">
        <v>196</v>
      </c>
      <c r="B83" s="49" t="s">
        <v>197</v>
      </c>
      <c r="C83" s="39">
        <v>9.6143105302525012E-2</v>
      </c>
      <c r="D83" s="50">
        <v>9.5986560479441346E-2</v>
      </c>
      <c r="E83" s="55">
        <v>0</v>
      </c>
      <c r="F83" s="56">
        <v>0</v>
      </c>
    </row>
    <row r="84" spans="1:6" x14ac:dyDescent="0.25">
      <c r="A84" s="54" t="s">
        <v>198</v>
      </c>
      <c r="B84" s="49" t="s">
        <v>199</v>
      </c>
      <c r="C84" s="39">
        <v>7.1926514702368577E-2</v>
      </c>
      <c r="D84" s="50">
        <v>7.1775397232223703E-2</v>
      </c>
      <c r="E84" s="55">
        <v>0</v>
      </c>
      <c r="F84" s="56">
        <v>0</v>
      </c>
    </row>
    <row r="85" spans="1:6" x14ac:dyDescent="0.25">
      <c r="A85" s="54" t="s">
        <v>200</v>
      </c>
      <c r="B85" s="49" t="s">
        <v>201</v>
      </c>
      <c r="C85" s="39">
        <v>0.16326155957333985</v>
      </c>
      <c r="D85" s="50">
        <v>0.16326074915214345</v>
      </c>
      <c r="E85" s="55">
        <v>0</v>
      </c>
      <c r="F85" s="56">
        <v>0</v>
      </c>
    </row>
    <row r="86" spans="1:6" x14ac:dyDescent="0.25">
      <c r="A86" s="54" t="s">
        <v>202</v>
      </c>
      <c r="B86" s="49" t="s">
        <v>203</v>
      </c>
      <c r="C86" s="39">
        <v>6.1523170326134226E-2</v>
      </c>
      <c r="D86" s="50">
        <v>6.1523684392805297E-2</v>
      </c>
      <c r="E86" s="55">
        <v>0</v>
      </c>
      <c r="F86" s="56">
        <v>0</v>
      </c>
    </row>
    <row r="87" spans="1:6" x14ac:dyDescent="0.25">
      <c r="A87" s="54" t="s">
        <v>204</v>
      </c>
      <c r="B87" s="57" t="s">
        <v>205</v>
      </c>
      <c r="C87" s="39">
        <v>0.10873622850473919</v>
      </c>
      <c r="D87" s="50">
        <v>0.10835976143567405</v>
      </c>
      <c r="E87" s="55">
        <v>0</v>
      </c>
      <c r="F87" s="56">
        <v>0</v>
      </c>
    </row>
    <row r="88" spans="1:6" x14ac:dyDescent="0.25">
      <c r="A88" s="54" t="s">
        <v>206</v>
      </c>
      <c r="B88" s="57" t="s">
        <v>207</v>
      </c>
      <c r="C88" s="39">
        <v>0.15141754694306331</v>
      </c>
      <c r="D88" s="50">
        <v>0.15141028650227642</v>
      </c>
      <c r="E88" s="55">
        <v>0</v>
      </c>
      <c r="F88" s="56">
        <v>0</v>
      </c>
    </row>
    <row r="89" spans="1:6" x14ac:dyDescent="0.25">
      <c r="A89" s="54" t="s">
        <v>208</v>
      </c>
      <c r="B89" s="57" t="s">
        <v>209</v>
      </c>
      <c r="C89" s="39">
        <v>9.2340162052463703E-2</v>
      </c>
      <c r="D89" s="50">
        <v>9.2167438287594453E-2</v>
      </c>
      <c r="E89" s="55">
        <v>0</v>
      </c>
      <c r="F89" s="56">
        <v>0</v>
      </c>
    </row>
    <row r="90" spans="1:6" x14ac:dyDescent="0.25">
      <c r="A90" s="54" t="s">
        <v>210</v>
      </c>
      <c r="B90" s="57" t="s">
        <v>211</v>
      </c>
      <c r="C90" s="39">
        <v>8.7077823367306323E-2</v>
      </c>
      <c r="D90" s="50">
        <v>8.7339367931369358E-2</v>
      </c>
      <c r="E90" s="55">
        <v>0</v>
      </c>
      <c r="F90" s="56">
        <v>0</v>
      </c>
    </row>
    <row r="91" spans="1:6" x14ac:dyDescent="0.25">
      <c r="A91" s="54" t="s">
        <v>212</v>
      </c>
      <c r="B91" s="57" t="s">
        <v>213</v>
      </c>
      <c r="C91" s="39">
        <v>0.28870097835125796</v>
      </c>
      <c r="D91" s="50">
        <v>0.28852309937651471</v>
      </c>
      <c r="E91" s="55">
        <v>0</v>
      </c>
      <c r="F91" s="56">
        <v>0</v>
      </c>
    </row>
    <row r="92" spans="1:6" x14ac:dyDescent="0.25">
      <c r="A92" s="54" t="s">
        <v>214</v>
      </c>
      <c r="B92" s="57" t="s">
        <v>215</v>
      </c>
      <c r="C92" s="39">
        <v>0.10969309828980403</v>
      </c>
      <c r="D92" s="50">
        <v>0.10968871099699183</v>
      </c>
      <c r="E92" s="55">
        <v>0</v>
      </c>
      <c r="F92" s="56">
        <v>0</v>
      </c>
    </row>
    <row r="93" spans="1:6" x14ac:dyDescent="0.25">
      <c r="A93" s="54" t="s">
        <v>216</v>
      </c>
      <c r="B93" s="57" t="s">
        <v>217</v>
      </c>
      <c r="C93" s="39">
        <v>0.10921607885934352</v>
      </c>
      <c r="D93" s="50">
        <v>0.10918575340765395</v>
      </c>
      <c r="E93" s="55">
        <v>0</v>
      </c>
      <c r="F93" s="56">
        <v>1</v>
      </c>
    </row>
    <row r="94" spans="1:6" x14ac:dyDescent="0.25">
      <c r="A94" s="54" t="s">
        <v>218</v>
      </c>
      <c r="B94" s="57" t="s">
        <v>219</v>
      </c>
      <c r="C94" s="39">
        <v>0.1749321801888345</v>
      </c>
      <c r="D94" s="50">
        <v>0.17442828879089811</v>
      </c>
      <c r="E94" s="55">
        <v>0</v>
      </c>
      <c r="F94" s="56">
        <v>0</v>
      </c>
    </row>
    <row r="95" spans="1:6" x14ac:dyDescent="0.25">
      <c r="A95" s="54" t="s">
        <v>220</v>
      </c>
      <c r="B95" s="49" t="s">
        <v>221</v>
      </c>
      <c r="C95" s="39">
        <v>0.14715801833021097</v>
      </c>
      <c r="D95" s="50">
        <v>0.14714993783105806</v>
      </c>
      <c r="E95" s="55">
        <v>0</v>
      </c>
      <c r="F95" s="56">
        <v>0</v>
      </c>
    </row>
    <row r="96" spans="1:6" x14ac:dyDescent="0.25">
      <c r="A96" s="54" t="s">
        <v>222</v>
      </c>
      <c r="B96" s="49" t="s">
        <v>223</v>
      </c>
      <c r="C96" s="39">
        <v>0.1112255991880409</v>
      </c>
      <c r="D96" s="50">
        <v>0.11161959117385518</v>
      </c>
      <c r="E96" s="55">
        <v>0</v>
      </c>
      <c r="F96" s="56">
        <v>0</v>
      </c>
    </row>
    <row r="97" spans="1:6" x14ac:dyDescent="0.25">
      <c r="A97" s="54" t="s">
        <v>224</v>
      </c>
      <c r="B97" s="49" t="s">
        <v>225</v>
      </c>
      <c r="C97" s="39">
        <v>0.21961607394038421</v>
      </c>
      <c r="D97" s="50">
        <v>0.21872064531415256</v>
      </c>
      <c r="E97" s="55">
        <v>0</v>
      </c>
      <c r="F97" s="56">
        <v>0</v>
      </c>
    </row>
    <row r="98" spans="1:6" x14ac:dyDescent="0.25">
      <c r="A98" s="54" t="s">
        <v>226</v>
      </c>
      <c r="B98" s="49" t="s">
        <v>227</v>
      </c>
      <c r="C98" s="39">
        <v>0.2746350865393215</v>
      </c>
      <c r="D98" s="50">
        <v>0.2746370283336968</v>
      </c>
      <c r="E98" s="55">
        <v>0</v>
      </c>
      <c r="F98" s="56">
        <v>0</v>
      </c>
    </row>
    <row r="99" spans="1:6" x14ac:dyDescent="0.25">
      <c r="A99" s="54" t="s">
        <v>228</v>
      </c>
      <c r="B99" s="57" t="s">
        <v>229</v>
      </c>
      <c r="C99" s="39">
        <v>0.15053220477595267</v>
      </c>
      <c r="D99" s="50">
        <v>0.15053169202602737</v>
      </c>
      <c r="E99" s="55">
        <v>0</v>
      </c>
      <c r="F99" s="56">
        <v>0</v>
      </c>
    </row>
    <row r="100" spans="1:6" x14ac:dyDescent="0.25">
      <c r="A100" s="54" t="s">
        <v>230</v>
      </c>
      <c r="B100" s="49" t="s">
        <v>231</v>
      </c>
      <c r="C100" s="39">
        <v>4.2633567811819532E-2</v>
      </c>
      <c r="D100" s="50">
        <v>4.2549799758436854E-2</v>
      </c>
      <c r="E100" s="55">
        <v>0</v>
      </c>
      <c r="F100" s="56">
        <v>0</v>
      </c>
    </row>
    <row r="101" spans="1:6" x14ac:dyDescent="0.25">
      <c r="A101" s="54" t="s">
        <v>232</v>
      </c>
      <c r="B101" s="49" t="s">
        <v>233</v>
      </c>
      <c r="C101" s="39">
        <v>6.4642379646733458E-2</v>
      </c>
      <c r="D101" s="50">
        <v>6.4641515693317497E-2</v>
      </c>
      <c r="E101" s="55">
        <v>0</v>
      </c>
      <c r="F101" s="56">
        <v>0</v>
      </c>
    </row>
    <row r="102" spans="1:6" x14ac:dyDescent="0.25">
      <c r="A102" s="54" t="s">
        <v>234</v>
      </c>
      <c r="B102" s="49" t="s">
        <v>235</v>
      </c>
      <c r="C102" s="39">
        <v>6.0219352527235703E-2</v>
      </c>
      <c r="D102" s="50">
        <v>6.0215438325211909E-2</v>
      </c>
      <c r="E102" s="55">
        <v>0</v>
      </c>
      <c r="F102" s="56">
        <v>0</v>
      </c>
    </row>
    <row r="103" spans="1:6" x14ac:dyDescent="0.25">
      <c r="A103" s="54" t="s">
        <v>236</v>
      </c>
      <c r="B103" s="49" t="s">
        <v>237</v>
      </c>
      <c r="C103" s="39">
        <v>0.18231741787919786</v>
      </c>
      <c r="D103" s="50">
        <v>0.18313804934802316</v>
      </c>
      <c r="E103" s="55">
        <v>0</v>
      </c>
      <c r="F103" s="56">
        <v>0</v>
      </c>
    </row>
    <row r="104" spans="1:6" x14ac:dyDescent="0.25">
      <c r="A104" s="54" t="s">
        <v>238</v>
      </c>
      <c r="B104" s="49" t="s">
        <v>239</v>
      </c>
      <c r="C104" s="39">
        <v>0.14387955885644096</v>
      </c>
      <c r="D104" s="50">
        <v>0.14417279753138543</v>
      </c>
      <c r="E104" s="55">
        <v>0</v>
      </c>
      <c r="F104" s="56">
        <v>0</v>
      </c>
    </row>
    <row r="105" spans="1:6" x14ac:dyDescent="0.25">
      <c r="A105" s="54" t="s">
        <v>240</v>
      </c>
      <c r="B105" s="49" t="s">
        <v>241</v>
      </c>
      <c r="C105" s="39">
        <v>0.1811260218826351</v>
      </c>
      <c r="D105" s="50">
        <v>0.18058855599733001</v>
      </c>
      <c r="E105" s="55">
        <v>0</v>
      </c>
      <c r="F105" s="56">
        <v>0</v>
      </c>
    </row>
    <row r="106" spans="1:6" x14ac:dyDescent="0.25">
      <c r="A106" s="54" t="s">
        <v>242</v>
      </c>
      <c r="B106" s="49" t="s">
        <v>243</v>
      </c>
      <c r="C106" s="39">
        <v>0.28870097835125796</v>
      </c>
      <c r="D106" s="50">
        <v>0.28852309937651471</v>
      </c>
      <c r="E106" s="55">
        <v>0</v>
      </c>
      <c r="F106" s="56">
        <v>0</v>
      </c>
    </row>
    <row r="107" spans="1:6" x14ac:dyDescent="0.25">
      <c r="A107" s="54" t="s">
        <v>244</v>
      </c>
      <c r="B107" s="49" t="s">
        <v>245</v>
      </c>
      <c r="C107" s="39">
        <v>0.28870097835125796</v>
      </c>
      <c r="D107" s="50">
        <v>0.28852309937651471</v>
      </c>
      <c r="E107" s="55">
        <v>0</v>
      </c>
      <c r="F107" s="56">
        <v>0</v>
      </c>
    </row>
    <row r="108" spans="1:6" x14ac:dyDescent="0.25">
      <c r="A108" s="54" t="s">
        <v>246</v>
      </c>
      <c r="B108" s="57" t="s">
        <v>247</v>
      </c>
      <c r="C108" s="39">
        <v>0.28870097835125796</v>
      </c>
      <c r="D108" s="50">
        <v>0.28852309937651471</v>
      </c>
      <c r="E108" s="55">
        <v>0</v>
      </c>
      <c r="F108" s="56">
        <v>0</v>
      </c>
    </row>
    <row r="109" spans="1:6" x14ac:dyDescent="0.25">
      <c r="A109" s="54" t="s">
        <v>248</v>
      </c>
      <c r="B109" s="49" t="s">
        <v>249</v>
      </c>
      <c r="C109" s="39">
        <v>0.28870097835125796</v>
      </c>
      <c r="D109" s="50">
        <v>0.28852309937651471</v>
      </c>
      <c r="E109" s="55">
        <v>0</v>
      </c>
      <c r="F109" s="56">
        <v>0</v>
      </c>
    </row>
    <row r="110" spans="1:6" x14ac:dyDescent="0.25">
      <c r="A110" s="54" t="s">
        <v>250</v>
      </c>
      <c r="B110" s="57" t="s">
        <v>251</v>
      </c>
      <c r="C110" s="39">
        <v>9.2585086209815842E-2</v>
      </c>
      <c r="D110" s="50">
        <v>9.2402904577127215E-2</v>
      </c>
      <c r="E110" s="55">
        <v>0</v>
      </c>
      <c r="F110" s="56">
        <v>0</v>
      </c>
    </row>
    <row r="111" spans="1:6" x14ac:dyDescent="0.25">
      <c r="A111" s="54" t="s">
        <v>252</v>
      </c>
      <c r="B111" s="49" t="s">
        <v>253</v>
      </c>
      <c r="C111" s="39">
        <v>5.9005528708150831E-2</v>
      </c>
      <c r="D111" s="50">
        <v>5.8838869972199885E-2</v>
      </c>
      <c r="E111" s="55">
        <v>0</v>
      </c>
      <c r="F111" s="56">
        <v>0</v>
      </c>
    </row>
    <row r="112" spans="1:6" x14ac:dyDescent="0.25">
      <c r="A112" s="54" t="s">
        <v>254</v>
      </c>
      <c r="B112" s="49" t="s">
        <v>255</v>
      </c>
      <c r="C112" s="39">
        <v>0.17351245414452038</v>
      </c>
      <c r="D112" s="50">
        <v>0.17299101821555946</v>
      </c>
      <c r="E112" s="55">
        <v>0</v>
      </c>
      <c r="F112" s="56">
        <v>0</v>
      </c>
    </row>
    <row r="113" spans="1:6" x14ac:dyDescent="0.25">
      <c r="A113" s="54" t="s">
        <v>256</v>
      </c>
      <c r="B113" s="49" t="s">
        <v>257</v>
      </c>
      <c r="C113" s="39">
        <v>9.7102192851770477E-2</v>
      </c>
      <c r="D113" s="50">
        <v>9.687395792649886E-2</v>
      </c>
      <c r="E113" s="55">
        <v>0</v>
      </c>
      <c r="F113" s="56">
        <v>0</v>
      </c>
    </row>
    <row r="114" spans="1:6" x14ac:dyDescent="0.25">
      <c r="A114" s="54" t="s">
        <v>258</v>
      </c>
      <c r="B114" s="49" t="s">
        <v>259</v>
      </c>
      <c r="C114" s="39">
        <v>0.1844360137174679</v>
      </c>
      <c r="D114" s="50">
        <v>0.18447786234054822</v>
      </c>
      <c r="E114" s="55">
        <v>0</v>
      </c>
      <c r="F114" s="56">
        <v>0</v>
      </c>
    </row>
    <row r="115" spans="1:6" x14ac:dyDescent="0.25">
      <c r="A115" s="54" t="s">
        <v>260</v>
      </c>
      <c r="B115" s="49" t="s">
        <v>261</v>
      </c>
      <c r="C115" s="39">
        <v>0.16850430123459414</v>
      </c>
      <c r="D115" s="50">
        <v>0.168041206360105</v>
      </c>
      <c r="E115" s="55">
        <v>0</v>
      </c>
      <c r="F115" s="56">
        <v>0</v>
      </c>
    </row>
    <row r="116" spans="1:6" x14ac:dyDescent="0.25">
      <c r="A116" s="54" t="s">
        <v>262</v>
      </c>
      <c r="B116" s="49" t="s">
        <v>263</v>
      </c>
      <c r="C116" s="39">
        <v>0.11611069448213443</v>
      </c>
      <c r="D116" s="50">
        <v>0.11642335431348458</v>
      </c>
      <c r="E116" s="55">
        <v>0</v>
      </c>
      <c r="F116" s="56">
        <v>0</v>
      </c>
    </row>
    <row r="117" spans="1:6" x14ac:dyDescent="0.25">
      <c r="A117" s="54" t="s">
        <v>264</v>
      </c>
      <c r="B117" s="49" t="s">
        <v>265</v>
      </c>
      <c r="C117" s="39">
        <v>4.6995541112528745E-2</v>
      </c>
      <c r="D117" s="50">
        <v>4.6942191781184722E-2</v>
      </c>
      <c r="E117" s="55">
        <v>0</v>
      </c>
      <c r="F117" s="56">
        <v>0</v>
      </c>
    </row>
    <row r="118" spans="1:6" x14ac:dyDescent="0.25">
      <c r="A118" s="54" t="s">
        <v>266</v>
      </c>
      <c r="B118" s="49" t="s">
        <v>267</v>
      </c>
      <c r="C118" s="39">
        <v>8.3012775765457431E-2</v>
      </c>
      <c r="D118" s="50">
        <v>8.3027246086062864E-2</v>
      </c>
      <c r="E118" s="55">
        <v>0</v>
      </c>
      <c r="F118" s="56">
        <v>0</v>
      </c>
    </row>
    <row r="119" spans="1:6" x14ac:dyDescent="0.25">
      <c r="A119" s="54" t="s">
        <v>268</v>
      </c>
      <c r="B119" s="49" t="s">
        <v>269</v>
      </c>
      <c r="C119" s="39">
        <v>0.20135683045440711</v>
      </c>
      <c r="D119" s="50">
        <v>0.20077668092061393</v>
      </c>
      <c r="E119" s="55">
        <v>0</v>
      </c>
      <c r="F119" s="56">
        <v>0</v>
      </c>
    </row>
    <row r="120" spans="1:6" x14ac:dyDescent="0.25">
      <c r="A120" s="54" t="s">
        <v>270</v>
      </c>
      <c r="B120" s="49" t="s">
        <v>271</v>
      </c>
      <c r="C120" s="39">
        <v>9.6583719180439842E-2</v>
      </c>
      <c r="D120" s="50">
        <v>9.6494438551033984E-2</v>
      </c>
      <c r="E120" s="55">
        <v>0</v>
      </c>
      <c r="F120" s="56">
        <v>0</v>
      </c>
    </row>
    <row r="121" spans="1:6" x14ac:dyDescent="0.25">
      <c r="A121" s="54" t="s">
        <v>272</v>
      </c>
      <c r="B121" s="49" t="s">
        <v>273</v>
      </c>
      <c r="C121" s="39">
        <v>0.10630542914400445</v>
      </c>
      <c r="D121" s="50">
        <v>0.10626569864176984</v>
      </c>
      <c r="E121" s="55">
        <v>0</v>
      </c>
      <c r="F121" s="56">
        <v>0</v>
      </c>
    </row>
    <row r="122" spans="1:6" x14ac:dyDescent="0.25">
      <c r="A122" s="54" t="s">
        <v>274</v>
      </c>
      <c r="B122" s="49" t="s">
        <v>275</v>
      </c>
      <c r="C122" s="39">
        <v>6.3907502720662257E-2</v>
      </c>
      <c r="D122" s="50">
        <v>6.5246837858205078E-2</v>
      </c>
      <c r="E122" s="55">
        <v>0</v>
      </c>
      <c r="F122" s="56">
        <v>0</v>
      </c>
    </row>
    <row r="123" spans="1:6" x14ac:dyDescent="0.25">
      <c r="A123" s="54" t="s">
        <v>276</v>
      </c>
      <c r="B123" s="49" t="s">
        <v>277</v>
      </c>
      <c r="C123" s="39">
        <v>0.12926512567334286</v>
      </c>
      <c r="D123" s="50">
        <v>0.12907010016722398</v>
      </c>
      <c r="E123" s="55">
        <v>0</v>
      </c>
      <c r="F123" s="56">
        <v>0</v>
      </c>
    </row>
    <row r="124" spans="1:6" x14ac:dyDescent="0.25">
      <c r="A124" s="54" t="s">
        <v>278</v>
      </c>
      <c r="B124" s="49" t="s">
        <v>279</v>
      </c>
      <c r="C124" s="39">
        <v>0.39033762560616708</v>
      </c>
      <c r="D124" s="50">
        <v>0.39014024913115275</v>
      </c>
      <c r="E124" s="55">
        <v>0</v>
      </c>
      <c r="F124" s="56">
        <v>0</v>
      </c>
    </row>
    <row r="125" spans="1:6" x14ac:dyDescent="0.25">
      <c r="A125" s="54" t="s">
        <v>280</v>
      </c>
      <c r="B125" s="49" t="s">
        <v>281</v>
      </c>
      <c r="C125" s="39">
        <v>0.15120538114361867</v>
      </c>
      <c r="D125" s="50">
        <v>0.15118831594417162</v>
      </c>
      <c r="E125" s="55">
        <v>0</v>
      </c>
      <c r="F125" s="56">
        <v>0</v>
      </c>
    </row>
    <row r="126" spans="1:6" x14ac:dyDescent="0.25">
      <c r="A126" s="54" t="s">
        <v>282</v>
      </c>
      <c r="B126" s="49" t="s">
        <v>283</v>
      </c>
      <c r="C126" s="39">
        <v>8.1796203199841044E-2</v>
      </c>
      <c r="D126" s="50">
        <v>8.1709368808931065E-2</v>
      </c>
      <c r="E126" s="55">
        <v>0</v>
      </c>
      <c r="F126" s="56">
        <v>0</v>
      </c>
    </row>
    <row r="127" spans="1:6" x14ac:dyDescent="0.25">
      <c r="A127" s="54" t="s">
        <v>284</v>
      </c>
      <c r="B127" s="57" t="s">
        <v>285</v>
      </c>
      <c r="C127" s="39">
        <v>6.2551054165487285E-2</v>
      </c>
      <c r="D127" s="50">
        <v>6.2736666324888127E-2</v>
      </c>
      <c r="E127" s="55">
        <v>0</v>
      </c>
      <c r="F127" s="56">
        <v>0</v>
      </c>
    </row>
    <row r="128" spans="1:6" x14ac:dyDescent="0.25">
      <c r="A128" s="54" t="s">
        <v>286</v>
      </c>
      <c r="B128" s="60" t="s">
        <v>287</v>
      </c>
      <c r="C128" s="39">
        <v>4.1167846765547106E-2</v>
      </c>
      <c r="D128" s="50">
        <v>4.115762031669884E-2</v>
      </c>
      <c r="E128" s="55">
        <v>0</v>
      </c>
      <c r="F128" s="56">
        <v>0</v>
      </c>
    </row>
    <row r="129" spans="1:6" x14ac:dyDescent="0.25">
      <c r="A129" s="54" t="s">
        <v>288</v>
      </c>
      <c r="B129" s="57" t="s">
        <v>289</v>
      </c>
      <c r="C129" s="39">
        <v>0.17430465875742285</v>
      </c>
      <c r="D129" s="50">
        <v>0.17381908068091742</v>
      </c>
      <c r="E129" s="55">
        <v>0</v>
      </c>
      <c r="F129" s="56">
        <v>0</v>
      </c>
    </row>
    <row r="130" spans="1:6" x14ac:dyDescent="0.25">
      <c r="A130" s="54" t="s">
        <v>290</v>
      </c>
      <c r="B130" s="49" t="s">
        <v>291</v>
      </c>
      <c r="C130" s="39">
        <v>0.10488148642315517</v>
      </c>
      <c r="D130" s="50">
        <v>0.10487901487788015</v>
      </c>
      <c r="E130" s="55">
        <v>0</v>
      </c>
      <c r="F130" s="56">
        <v>0</v>
      </c>
    </row>
    <row r="131" spans="1:6" x14ac:dyDescent="0.25">
      <c r="A131" s="54" t="s">
        <v>292</v>
      </c>
      <c r="B131" s="49" t="s">
        <v>293</v>
      </c>
      <c r="C131" s="39">
        <v>0.28528354995434968</v>
      </c>
      <c r="D131" s="50">
        <v>0.28519782748014821</v>
      </c>
      <c r="E131" s="55">
        <v>0</v>
      </c>
      <c r="F131" s="56">
        <v>0</v>
      </c>
    </row>
    <row r="132" spans="1:6" x14ac:dyDescent="0.25">
      <c r="A132" s="54" t="s">
        <v>294</v>
      </c>
      <c r="B132" s="57" t="s">
        <v>295</v>
      </c>
      <c r="C132" s="39">
        <v>0.21896812456926387</v>
      </c>
      <c r="D132" s="50">
        <v>0.21853270680760217</v>
      </c>
      <c r="E132" s="55">
        <v>0</v>
      </c>
      <c r="F132" s="56">
        <v>0</v>
      </c>
    </row>
    <row r="133" spans="1:6" x14ac:dyDescent="0.25">
      <c r="A133" s="54" t="s">
        <v>296</v>
      </c>
      <c r="B133" s="49" t="s">
        <v>297</v>
      </c>
      <c r="C133" s="39">
        <v>0.20822775809487862</v>
      </c>
      <c r="D133" s="50">
        <v>0.20778710062294001</v>
      </c>
      <c r="E133" s="55">
        <v>0</v>
      </c>
      <c r="F133" s="56">
        <v>0</v>
      </c>
    </row>
    <row r="134" spans="1:6" x14ac:dyDescent="0.25">
      <c r="A134" s="54" t="s">
        <v>298</v>
      </c>
      <c r="B134" s="49" t="s">
        <v>299</v>
      </c>
      <c r="C134" s="39">
        <v>0.16247324168773278</v>
      </c>
      <c r="D134" s="50">
        <v>0.16214347509663299</v>
      </c>
      <c r="E134" s="55">
        <v>0</v>
      </c>
      <c r="F134" s="56">
        <v>0</v>
      </c>
    </row>
    <row r="135" spans="1:6" x14ac:dyDescent="0.25">
      <c r="A135" s="54" t="s">
        <v>300</v>
      </c>
      <c r="B135" s="49" t="s">
        <v>301</v>
      </c>
      <c r="C135" s="39">
        <v>0.30390118634822061</v>
      </c>
      <c r="D135" s="50">
        <v>0.30290606677971255</v>
      </c>
      <c r="E135" s="55">
        <v>0</v>
      </c>
      <c r="F135" s="56">
        <v>0</v>
      </c>
    </row>
    <row r="136" spans="1:6" x14ac:dyDescent="0.25">
      <c r="A136" s="54" t="s">
        <v>302</v>
      </c>
      <c r="B136" s="49" t="s">
        <v>303</v>
      </c>
      <c r="C136" s="39">
        <v>0.30010210610552729</v>
      </c>
      <c r="D136" s="50">
        <v>0.29913704954689146</v>
      </c>
      <c r="E136" s="55">
        <v>0</v>
      </c>
      <c r="F136" s="56">
        <v>0</v>
      </c>
    </row>
    <row r="137" spans="1:6" x14ac:dyDescent="0.25">
      <c r="A137" s="54" t="s">
        <v>304</v>
      </c>
      <c r="B137" s="49" t="s">
        <v>305</v>
      </c>
      <c r="C137" s="39">
        <v>0.21218592000150965</v>
      </c>
      <c r="D137" s="50">
        <v>0.21195676583844103</v>
      </c>
      <c r="E137" s="55">
        <v>0</v>
      </c>
      <c r="F137" s="56">
        <v>0</v>
      </c>
    </row>
    <row r="138" spans="1:6" x14ac:dyDescent="0.25">
      <c r="A138" s="54" t="s">
        <v>306</v>
      </c>
      <c r="B138" s="57" t="s">
        <v>307</v>
      </c>
      <c r="C138" s="39">
        <v>3.1199967238649855E-2</v>
      </c>
      <c r="D138" s="50">
        <v>3.1164716951454109E-2</v>
      </c>
      <c r="E138" s="55">
        <v>0</v>
      </c>
      <c r="F138" s="56">
        <v>0</v>
      </c>
    </row>
    <row r="139" spans="1:6" x14ac:dyDescent="0.25">
      <c r="A139" s="54" t="s">
        <v>308</v>
      </c>
      <c r="B139" s="57" t="s">
        <v>309</v>
      </c>
      <c r="C139" s="39">
        <v>6.4981582104971486E-2</v>
      </c>
      <c r="D139" s="50">
        <v>6.4978337560102878E-2</v>
      </c>
      <c r="E139" s="55">
        <v>0</v>
      </c>
      <c r="F139" s="56">
        <v>1</v>
      </c>
    </row>
    <row r="140" spans="1:6" x14ac:dyDescent="0.25">
      <c r="A140" s="54" t="s">
        <v>310</v>
      </c>
      <c r="B140" s="49" t="s">
        <v>311</v>
      </c>
      <c r="C140" s="39">
        <v>0.49194674610953415</v>
      </c>
      <c r="D140" s="50">
        <v>0.49152486243890781</v>
      </c>
      <c r="E140" s="55">
        <v>0</v>
      </c>
      <c r="F140" s="56">
        <v>0</v>
      </c>
    </row>
    <row r="141" spans="1:6" x14ac:dyDescent="0.25">
      <c r="A141" s="54" t="s">
        <v>312</v>
      </c>
      <c r="B141" s="49" t="s">
        <v>313</v>
      </c>
      <c r="C141" s="39">
        <v>0.17718351040617034</v>
      </c>
      <c r="D141" s="50">
        <v>0.17715846348190964</v>
      </c>
      <c r="E141" s="55">
        <v>0</v>
      </c>
      <c r="F141" s="56">
        <v>0</v>
      </c>
    </row>
    <row r="142" spans="1:6" x14ac:dyDescent="0.25">
      <c r="A142" s="54" t="s">
        <v>314</v>
      </c>
      <c r="B142" s="49" t="s">
        <v>315</v>
      </c>
      <c r="C142" s="39">
        <v>4.9722119603229829E-2</v>
      </c>
      <c r="D142" s="50">
        <v>4.9610929038581032E-2</v>
      </c>
      <c r="E142" s="55">
        <v>0</v>
      </c>
      <c r="F142" s="56">
        <v>0</v>
      </c>
    </row>
    <row r="143" spans="1:6" x14ac:dyDescent="0.25">
      <c r="A143" s="54" t="s">
        <v>316</v>
      </c>
      <c r="B143" s="49" t="s">
        <v>317</v>
      </c>
      <c r="C143" s="39">
        <v>7.9649950766869426E-2</v>
      </c>
      <c r="D143" s="50">
        <v>7.9506375645241739E-2</v>
      </c>
      <c r="E143" s="55">
        <v>0</v>
      </c>
      <c r="F143" s="56">
        <v>0</v>
      </c>
    </row>
    <row r="144" spans="1:6" x14ac:dyDescent="0.25">
      <c r="A144" s="61" t="s">
        <v>318</v>
      </c>
      <c r="B144" s="49" t="s">
        <v>319</v>
      </c>
      <c r="C144" s="39">
        <v>5.6421554060621361E-2</v>
      </c>
      <c r="D144" s="50">
        <v>5.6288613354848513E-2</v>
      </c>
      <c r="E144" s="55">
        <v>0</v>
      </c>
      <c r="F144" s="56">
        <v>0</v>
      </c>
    </row>
    <row r="145" spans="1:6" x14ac:dyDescent="0.25">
      <c r="A145" s="54" t="s">
        <v>320</v>
      </c>
      <c r="B145" s="49" t="s">
        <v>321</v>
      </c>
      <c r="C145" s="39">
        <v>0.14393244116156265</v>
      </c>
      <c r="D145" s="50">
        <v>0.14360481427292077</v>
      </c>
      <c r="E145" s="55">
        <v>0</v>
      </c>
      <c r="F145" s="56">
        <v>0</v>
      </c>
    </row>
    <row r="146" spans="1:6" x14ac:dyDescent="0.25">
      <c r="A146" s="54" t="s">
        <v>322</v>
      </c>
      <c r="B146" s="49" t="s">
        <v>323</v>
      </c>
      <c r="C146" s="39">
        <v>6.9314027730160793E-2</v>
      </c>
      <c r="D146" s="50">
        <v>6.9056915610416589E-2</v>
      </c>
      <c r="E146" s="55">
        <v>0</v>
      </c>
      <c r="F146" s="56">
        <v>0</v>
      </c>
    </row>
    <row r="147" spans="1:6" x14ac:dyDescent="0.25">
      <c r="A147" s="54" t="s">
        <v>324</v>
      </c>
      <c r="B147" s="49" t="s">
        <v>325</v>
      </c>
      <c r="C147" s="39">
        <v>0.15288753596341051</v>
      </c>
      <c r="D147" s="50">
        <v>0.15289201760013246</v>
      </c>
      <c r="E147" s="55">
        <v>0</v>
      </c>
      <c r="F147" s="56">
        <v>0</v>
      </c>
    </row>
    <row r="148" spans="1:6" x14ac:dyDescent="0.25">
      <c r="A148" s="54" t="s">
        <v>326</v>
      </c>
      <c r="B148" s="49" t="s">
        <v>327</v>
      </c>
      <c r="C148" s="39">
        <v>0.10201017886529172</v>
      </c>
      <c r="D148" s="50">
        <v>0.10210492426778148</v>
      </c>
      <c r="E148" s="55">
        <v>0</v>
      </c>
      <c r="F148" s="56">
        <v>0</v>
      </c>
    </row>
    <row r="149" spans="1:6" x14ac:dyDescent="0.25">
      <c r="A149" s="54" t="s">
        <v>328</v>
      </c>
      <c r="B149" s="49" t="s">
        <v>329</v>
      </c>
      <c r="C149" s="39">
        <v>0.11188250859850041</v>
      </c>
      <c r="D149" s="50">
        <v>0.11321935083031041</v>
      </c>
      <c r="E149" s="55">
        <v>0</v>
      </c>
      <c r="F149" s="56">
        <v>0</v>
      </c>
    </row>
    <row r="150" spans="1:6" x14ac:dyDescent="0.25">
      <c r="A150" s="54" t="s">
        <v>330</v>
      </c>
      <c r="B150" s="49" t="s">
        <v>331</v>
      </c>
      <c r="C150" s="39">
        <v>9.195413248210231E-2</v>
      </c>
      <c r="D150" s="50">
        <v>9.195915803292673E-2</v>
      </c>
      <c r="E150" s="55">
        <v>0</v>
      </c>
      <c r="F150" s="56">
        <v>1</v>
      </c>
    </row>
    <row r="151" spans="1:6" x14ac:dyDescent="0.25">
      <c r="A151" s="54" t="s">
        <v>332</v>
      </c>
      <c r="B151" s="49" t="s">
        <v>333</v>
      </c>
      <c r="C151" s="39">
        <v>0.13143743970470251</v>
      </c>
      <c r="D151" s="50">
        <v>0.13184584095363522</v>
      </c>
      <c r="E151" s="55">
        <v>0</v>
      </c>
      <c r="F151" s="56">
        <v>0</v>
      </c>
    </row>
    <row r="152" spans="1:6" x14ac:dyDescent="0.25">
      <c r="A152" s="54" t="s">
        <v>334</v>
      </c>
      <c r="B152" s="49" t="s">
        <v>335</v>
      </c>
      <c r="C152" s="39">
        <v>0.18764982714892955</v>
      </c>
      <c r="D152" s="50">
        <v>0.18783186245620692</v>
      </c>
      <c r="E152" s="55">
        <v>0</v>
      </c>
      <c r="F152" s="56">
        <v>0</v>
      </c>
    </row>
    <row r="153" spans="1:6" x14ac:dyDescent="0.25">
      <c r="A153" s="54" t="s">
        <v>336</v>
      </c>
      <c r="B153" s="49" t="s">
        <v>337</v>
      </c>
      <c r="C153" s="39">
        <v>0.14385529558585636</v>
      </c>
      <c r="D153" s="50">
        <v>0.14352868305550082</v>
      </c>
      <c r="E153" s="55">
        <v>0</v>
      </c>
      <c r="F153" s="56">
        <v>0</v>
      </c>
    </row>
    <row r="154" spans="1:6" x14ac:dyDescent="0.25">
      <c r="A154" s="54" t="s">
        <v>338</v>
      </c>
      <c r="B154" s="49" t="s">
        <v>339</v>
      </c>
      <c r="C154" s="39">
        <v>7.3942049980961544E-2</v>
      </c>
      <c r="D154" s="50">
        <v>7.3943875741078205E-2</v>
      </c>
      <c r="E154" s="55">
        <v>0</v>
      </c>
      <c r="F154" s="56">
        <v>0</v>
      </c>
    </row>
    <row r="155" spans="1:6" x14ac:dyDescent="0.25">
      <c r="A155" s="54" t="s">
        <v>340</v>
      </c>
      <c r="B155" s="49" t="s">
        <v>341</v>
      </c>
      <c r="C155" s="39">
        <v>0.15238522611106811</v>
      </c>
      <c r="D155" s="50">
        <v>0.15205762033583609</v>
      </c>
      <c r="E155" s="55">
        <v>0</v>
      </c>
      <c r="F155" s="56">
        <v>0</v>
      </c>
    </row>
    <row r="156" spans="1:6" x14ac:dyDescent="0.25">
      <c r="A156" s="54" t="s">
        <v>342</v>
      </c>
      <c r="B156" s="49" t="s">
        <v>343</v>
      </c>
      <c r="C156" s="39">
        <v>0.14858471329333381</v>
      </c>
      <c r="D156" s="50">
        <v>0.14891303267244688</v>
      </c>
      <c r="E156" s="55">
        <v>0</v>
      </c>
      <c r="F156" s="56">
        <v>0</v>
      </c>
    </row>
    <row r="157" spans="1:6" x14ac:dyDescent="0.25">
      <c r="A157" s="54" t="s">
        <v>344</v>
      </c>
      <c r="B157" s="49" t="s">
        <v>345</v>
      </c>
      <c r="C157" s="39">
        <v>0.12585230901792305</v>
      </c>
      <c r="D157" s="50">
        <v>0.12660362051906518</v>
      </c>
      <c r="E157" s="55">
        <v>0</v>
      </c>
      <c r="F157" s="56">
        <v>0</v>
      </c>
    </row>
    <row r="158" spans="1:6" x14ac:dyDescent="0.25">
      <c r="A158" s="54" t="s">
        <v>346</v>
      </c>
      <c r="B158" s="49" t="s">
        <v>347</v>
      </c>
      <c r="C158" s="39">
        <v>5.6510848056373658E-2</v>
      </c>
      <c r="D158" s="50">
        <v>5.6405014795845622E-2</v>
      </c>
      <c r="E158" s="55">
        <v>0</v>
      </c>
      <c r="F158" s="56">
        <v>0</v>
      </c>
    </row>
    <row r="159" spans="1:6" x14ac:dyDescent="0.25">
      <c r="A159" s="54" t="s">
        <v>348</v>
      </c>
      <c r="B159" s="49" t="s">
        <v>349</v>
      </c>
      <c r="C159" s="39">
        <v>0.29185113466492479</v>
      </c>
      <c r="D159" s="50">
        <v>0.29102461343970132</v>
      </c>
      <c r="E159" s="55">
        <v>0</v>
      </c>
      <c r="F159" s="56">
        <v>0</v>
      </c>
    </row>
    <row r="160" spans="1:6" x14ac:dyDescent="0.25">
      <c r="A160" s="54" t="s">
        <v>350</v>
      </c>
      <c r="B160" s="49" t="s">
        <v>351</v>
      </c>
      <c r="C160" s="39">
        <v>7.5282072732610367E-2</v>
      </c>
      <c r="D160" s="50">
        <v>7.534896043838496E-2</v>
      </c>
      <c r="E160" s="55">
        <v>0</v>
      </c>
      <c r="F160" s="56">
        <v>0</v>
      </c>
    </row>
    <row r="161" spans="1:6" x14ac:dyDescent="0.25">
      <c r="A161" s="61" t="s">
        <v>352</v>
      </c>
      <c r="B161" s="49" t="s">
        <v>353</v>
      </c>
      <c r="C161" s="39">
        <v>0.2055581658735437</v>
      </c>
      <c r="D161" s="50">
        <v>0.20556379091554658</v>
      </c>
      <c r="E161" s="55">
        <v>0</v>
      </c>
      <c r="F161" s="56">
        <v>0</v>
      </c>
    </row>
    <row r="162" spans="1:6" x14ac:dyDescent="0.25">
      <c r="A162" s="54" t="s">
        <v>354</v>
      </c>
      <c r="B162" s="49" t="s">
        <v>355</v>
      </c>
      <c r="C162" s="39">
        <v>0.11917591757851666</v>
      </c>
      <c r="D162" s="50">
        <v>0.11882900586204313</v>
      </c>
      <c r="E162" s="55">
        <v>0</v>
      </c>
      <c r="F162" s="56">
        <v>0</v>
      </c>
    </row>
    <row r="163" spans="1:6" x14ac:dyDescent="0.25">
      <c r="A163" s="54" t="s">
        <v>356</v>
      </c>
      <c r="B163" s="49" t="s">
        <v>357</v>
      </c>
      <c r="C163" s="39">
        <v>0.10877794381221217</v>
      </c>
      <c r="D163" s="50">
        <v>0.10887040772596619</v>
      </c>
      <c r="E163" s="55">
        <v>0</v>
      </c>
      <c r="F163" s="56">
        <v>0</v>
      </c>
    </row>
    <row r="164" spans="1:6" x14ac:dyDescent="0.25">
      <c r="A164" s="54" t="s">
        <v>358</v>
      </c>
      <c r="B164" s="49" t="s">
        <v>359</v>
      </c>
      <c r="C164" s="39">
        <v>0.2273141319042471</v>
      </c>
      <c r="D164" s="50">
        <v>0.22722048518716814</v>
      </c>
      <c r="E164" s="55">
        <v>0</v>
      </c>
      <c r="F164" s="56">
        <v>0</v>
      </c>
    </row>
    <row r="165" spans="1:6" x14ac:dyDescent="0.25">
      <c r="A165" s="54" t="s">
        <v>360</v>
      </c>
      <c r="B165" s="49" t="s">
        <v>361</v>
      </c>
      <c r="C165" s="39">
        <v>0.16360074657719481</v>
      </c>
      <c r="D165" s="50">
        <v>0.16410319175723279</v>
      </c>
      <c r="E165" s="55">
        <v>0</v>
      </c>
      <c r="F165" s="56">
        <v>0</v>
      </c>
    </row>
    <row r="166" spans="1:6" x14ac:dyDescent="0.25">
      <c r="A166" s="54" t="s">
        <v>362</v>
      </c>
      <c r="B166" s="49" t="s">
        <v>363</v>
      </c>
      <c r="C166" s="39">
        <v>0.17111723106497512</v>
      </c>
      <c r="D166" s="50">
        <v>0.17064850451553942</v>
      </c>
      <c r="E166" s="55">
        <v>0</v>
      </c>
      <c r="F166" s="56">
        <v>0</v>
      </c>
    </row>
    <row r="167" spans="1:6" x14ac:dyDescent="0.25">
      <c r="A167" s="54" t="s">
        <v>364</v>
      </c>
      <c r="B167" s="57" t="s">
        <v>365</v>
      </c>
      <c r="C167" s="39">
        <v>6.1096630983127766E-2</v>
      </c>
      <c r="D167" s="50">
        <v>6.1097441979428152E-2</v>
      </c>
      <c r="E167" s="55">
        <v>0</v>
      </c>
      <c r="F167" s="56">
        <v>0</v>
      </c>
    </row>
    <row r="168" spans="1:6" x14ac:dyDescent="0.25">
      <c r="A168" s="54" t="s">
        <v>366</v>
      </c>
      <c r="B168" s="49" t="s">
        <v>367</v>
      </c>
      <c r="C168" s="39">
        <v>0.15104255807024786</v>
      </c>
      <c r="D168" s="50">
        <v>0.15055851632481312</v>
      </c>
      <c r="E168" s="55">
        <v>0</v>
      </c>
      <c r="F168" s="56">
        <v>0</v>
      </c>
    </row>
    <row r="169" spans="1:6" x14ac:dyDescent="0.25">
      <c r="A169" s="54" t="s">
        <v>368</v>
      </c>
      <c r="B169" s="49" t="s">
        <v>369</v>
      </c>
      <c r="C169" s="39">
        <v>0.18974884496749006</v>
      </c>
      <c r="D169" s="50">
        <v>0.18966305342067885</v>
      </c>
      <c r="E169" s="55">
        <v>0</v>
      </c>
      <c r="F169" s="56">
        <v>0</v>
      </c>
    </row>
    <row r="170" spans="1:6" x14ac:dyDescent="0.25">
      <c r="A170" s="54" t="s">
        <v>370</v>
      </c>
      <c r="B170" s="49" t="s">
        <v>371</v>
      </c>
      <c r="C170" s="39">
        <v>0.14833597479299707</v>
      </c>
      <c r="D170" s="50">
        <v>0.14790292440417985</v>
      </c>
      <c r="E170" s="55">
        <v>0</v>
      </c>
      <c r="F170" s="56">
        <v>0</v>
      </c>
    </row>
    <row r="171" spans="1:6" x14ac:dyDescent="0.25">
      <c r="A171" s="54" t="s">
        <v>372</v>
      </c>
      <c r="B171" s="49" t="s">
        <v>373</v>
      </c>
      <c r="C171" s="39">
        <v>0.21195065548791092</v>
      </c>
      <c r="D171" s="50">
        <v>0.21276059322969687</v>
      </c>
      <c r="E171" s="55">
        <v>0</v>
      </c>
      <c r="F171" s="56">
        <v>0</v>
      </c>
    </row>
    <row r="172" spans="1:6" x14ac:dyDescent="0.25">
      <c r="A172" s="54" t="s">
        <v>374</v>
      </c>
      <c r="B172" s="49" t="s">
        <v>375</v>
      </c>
      <c r="C172" s="39">
        <v>8.6569361024807001E-2</v>
      </c>
      <c r="D172" s="50">
        <v>8.6488769508550112E-2</v>
      </c>
      <c r="E172" s="55">
        <v>0</v>
      </c>
      <c r="F172" s="56">
        <v>0</v>
      </c>
    </row>
    <row r="173" spans="1:6" x14ac:dyDescent="0.25">
      <c r="A173" s="54" t="s">
        <v>376</v>
      </c>
      <c r="B173" s="49" t="s">
        <v>377</v>
      </c>
      <c r="C173" s="39">
        <v>8.1984459375870164E-2</v>
      </c>
      <c r="D173" s="50">
        <v>8.1760194623907836E-2</v>
      </c>
      <c r="E173" s="55">
        <v>0</v>
      </c>
      <c r="F173" s="56">
        <v>0</v>
      </c>
    </row>
    <row r="174" spans="1:6" x14ac:dyDescent="0.25">
      <c r="A174" s="61" t="s">
        <v>378</v>
      </c>
      <c r="B174" s="49" t="s">
        <v>379</v>
      </c>
      <c r="C174" s="39">
        <v>9.9816376340555332E-2</v>
      </c>
      <c r="D174" s="50">
        <v>9.9540866914797063E-2</v>
      </c>
      <c r="E174" s="55">
        <v>0</v>
      </c>
      <c r="F174" s="56">
        <v>0</v>
      </c>
    </row>
    <row r="175" spans="1:6" x14ac:dyDescent="0.25">
      <c r="A175" s="54" t="s">
        <v>380</v>
      </c>
      <c r="B175" s="49" t="s">
        <v>381</v>
      </c>
      <c r="C175" s="39">
        <v>0.11952933604685582</v>
      </c>
      <c r="D175" s="50">
        <v>0.11973868430442138</v>
      </c>
      <c r="E175" s="55">
        <v>0</v>
      </c>
      <c r="F175" s="56">
        <v>0</v>
      </c>
    </row>
    <row r="176" spans="1:6" x14ac:dyDescent="0.25">
      <c r="A176" s="54" t="s">
        <v>382</v>
      </c>
      <c r="B176" s="49" t="s">
        <v>383</v>
      </c>
      <c r="C176" s="39">
        <v>5.6861780085080228E-2</v>
      </c>
      <c r="D176" s="50">
        <v>5.6794929555790824E-2</v>
      </c>
      <c r="E176" s="55">
        <v>0</v>
      </c>
      <c r="F176" s="56">
        <v>0</v>
      </c>
    </row>
    <row r="177" spans="1:6" x14ac:dyDescent="0.25">
      <c r="A177" s="54" t="s">
        <v>384</v>
      </c>
      <c r="B177" s="57" t="s">
        <v>385</v>
      </c>
      <c r="C177" s="39">
        <v>9.2097312257147679E-2</v>
      </c>
      <c r="D177" s="58">
        <v>9.1922482489855489E-2</v>
      </c>
      <c r="E177" s="55">
        <v>0</v>
      </c>
      <c r="F177" s="56">
        <v>0</v>
      </c>
    </row>
    <row r="178" spans="1:6" x14ac:dyDescent="0.25">
      <c r="A178" s="54" t="s">
        <v>386</v>
      </c>
      <c r="B178" s="57" t="s">
        <v>387</v>
      </c>
      <c r="C178" s="39">
        <v>0.1374479888423461</v>
      </c>
      <c r="D178" s="50">
        <v>0.13732350870510174</v>
      </c>
      <c r="E178" s="55">
        <v>0</v>
      </c>
      <c r="F178" s="56">
        <v>0</v>
      </c>
    </row>
    <row r="179" spans="1:6" x14ac:dyDescent="0.25">
      <c r="A179" s="54" t="s">
        <v>388</v>
      </c>
      <c r="B179" s="49" t="s">
        <v>389</v>
      </c>
      <c r="C179" s="39">
        <v>7.3233946294483668E-2</v>
      </c>
      <c r="D179" s="50">
        <v>7.3338111163152878E-2</v>
      </c>
      <c r="E179" s="55">
        <v>0</v>
      </c>
      <c r="F179" s="56">
        <v>0</v>
      </c>
    </row>
    <row r="180" spans="1:6" x14ac:dyDescent="0.25">
      <c r="A180" s="54" t="s">
        <v>390</v>
      </c>
      <c r="B180" s="49" t="s">
        <v>391</v>
      </c>
      <c r="C180" s="39">
        <v>0.24408799478776344</v>
      </c>
      <c r="D180" s="50">
        <v>0.24329028033626762</v>
      </c>
      <c r="E180" s="55">
        <v>0</v>
      </c>
      <c r="F180" s="56">
        <v>0</v>
      </c>
    </row>
    <row r="181" spans="1:6" x14ac:dyDescent="0.25">
      <c r="A181" s="54" t="s">
        <v>392</v>
      </c>
      <c r="B181" s="49" t="s">
        <v>393</v>
      </c>
      <c r="C181" s="39">
        <v>0.13496447811186182</v>
      </c>
      <c r="D181" s="50">
        <v>0.13443837185210655</v>
      </c>
      <c r="E181" s="55">
        <v>0</v>
      </c>
      <c r="F181" s="56">
        <v>0</v>
      </c>
    </row>
    <row r="182" spans="1:6" x14ac:dyDescent="0.25">
      <c r="A182" s="54" t="s">
        <v>394</v>
      </c>
      <c r="B182" s="49" t="s">
        <v>395</v>
      </c>
      <c r="C182" s="39">
        <v>0.24839464799208122</v>
      </c>
      <c r="D182" s="50">
        <v>0.24844143790717493</v>
      </c>
      <c r="E182" s="55">
        <v>0</v>
      </c>
      <c r="F182" s="56">
        <v>0</v>
      </c>
    </row>
    <row r="183" spans="1:6" x14ac:dyDescent="0.25">
      <c r="A183" s="54" t="s">
        <v>396</v>
      </c>
      <c r="B183" s="57" t="s">
        <v>397</v>
      </c>
      <c r="C183" s="39">
        <v>0.21693182594464278</v>
      </c>
      <c r="D183" s="50">
        <v>0.21707833389575734</v>
      </c>
      <c r="E183" s="55">
        <v>0</v>
      </c>
      <c r="F183" s="56">
        <v>0</v>
      </c>
    </row>
    <row r="184" spans="1:6" x14ac:dyDescent="0.25">
      <c r="A184" s="54" t="s">
        <v>398</v>
      </c>
      <c r="B184" s="49" t="s">
        <v>399</v>
      </c>
      <c r="C184" s="39">
        <v>0.11346948318914024</v>
      </c>
      <c r="D184" s="50">
        <v>0.11319810569584202</v>
      </c>
      <c r="E184" s="55">
        <v>0</v>
      </c>
      <c r="F184" s="56">
        <v>0</v>
      </c>
    </row>
    <row r="185" spans="1:6" x14ac:dyDescent="0.25">
      <c r="A185" s="54" t="s">
        <v>400</v>
      </c>
      <c r="B185" s="49" t="s">
        <v>401</v>
      </c>
      <c r="C185" s="39">
        <v>6.4143550570530714E-2</v>
      </c>
      <c r="D185" s="50">
        <v>6.4353318010011873E-2</v>
      </c>
      <c r="E185" s="55">
        <v>0</v>
      </c>
      <c r="F185" s="56">
        <v>0</v>
      </c>
    </row>
    <row r="186" spans="1:6" x14ac:dyDescent="0.25">
      <c r="A186" s="54" t="s">
        <v>402</v>
      </c>
      <c r="B186" s="49" t="s">
        <v>403</v>
      </c>
      <c r="C186" s="39">
        <v>0.10506335165951475</v>
      </c>
      <c r="D186" s="50">
        <v>0.10457953302403786</v>
      </c>
      <c r="E186" s="55">
        <v>0</v>
      </c>
      <c r="F186" s="56">
        <v>0</v>
      </c>
    </row>
    <row r="187" spans="1:6" x14ac:dyDescent="0.25">
      <c r="A187" s="54" t="s">
        <v>404</v>
      </c>
      <c r="B187" s="49" t="s">
        <v>405</v>
      </c>
      <c r="C187" s="39">
        <v>0.33390959812447241</v>
      </c>
      <c r="D187" s="50">
        <v>0.33305247564079332</v>
      </c>
      <c r="E187" s="55">
        <v>0</v>
      </c>
      <c r="F187" s="56">
        <v>0</v>
      </c>
    </row>
    <row r="188" spans="1:6" x14ac:dyDescent="0.25">
      <c r="A188" s="54" t="s">
        <v>406</v>
      </c>
      <c r="B188" s="49" t="s">
        <v>407</v>
      </c>
      <c r="C188" s="39">
        <v>6.4666162446005815E-2</v>
      </c>
      <c r="D188" s="50">
        <v>6.454738267991704E-2</v>
      </c>
      <c r="E188" s="55">
        <v>0</v>
      </c>
      <c r="F188" s="56">
        <v>0</v>
      </c>
    </row>
    <row r="189" spans="1:6" x14ac:dyDescent="0.25">
      <c r="A189" s="54" t="s">
        <v>408</v>
      </c>
      <c r="B189" s="49" t="s">
        <v>409</v>
      </c>
      <c r="C189" s="39">
        <v>0.2033801354467849</v>
      </c>
      <c r="D189" s="50">
        <v>0.20339229812824436</v>
      </c>
      <c r="E189" s="55">
        <v>0</v>
      </c>
      <c r="F189" s="56">
        <v>0</v>
      </c>
    </row>
    <row r="190" spans="1:6" x14ac:dyDescent="0.25">
      <c r="A190" s="54" t="s">
        <v>410</v>
      </c>
      <c r="B190" s="49" t="s">
        <v>411</v>
      </c>
      <c r="C190" s="39">
        <v>0.18237818489876509</v>
      </c>
      <c r="D190" s="50">
        <v>0.18208309904531056</v>
      </c>
      <c r="E190" s="55">
        <v>0</v>
      </c>
      <c r="F190" s="56">
        <v>0</v>
      </c>
    </row>
    <row r="191" spans="1:6" x14ac:dyDescent="0.25">
      <c r="A191" s="54" t="s">
        <v>412</v>
      </c>
      <c r="B191" s="49" t="s">
        <v>413</v>
      </c>
      <c r="C191" s="39">
        <v>0.29377407657985904</v>
      </c>
      <c r="D191" s="50">
        <v>0.29354570882246961</v>
      </c>
      <c r="E191" s="55">
        <v>0</v>
      </c>
      <c r="F191" s="56">
        <v>0</v>
      </c>
    </row>
    <row r="192" spans="1:6" x14ac:dyDescent="0.25">
      <c r="A192" s="54" t="s">
        <v>414</v>
      </c>
      <c r="B192" s="57" t="s">
        <v>415</v>
      </c>
      <c r="C192" s="39">
        <v>0.2268429838720237</v>
      </c>
      <c r="D192" s="50">
        <v>0.2288490353464796</v>
      </c>
      <c r="E192" s="55">
        <v>0</v>
      </c>
      <c r="F192" s="56">
        <v>0</v>
      </c>
    </row>
    <row r="193" spans="1:6" x14ac:dyDescent="0.25">
      <c r="A193" s="54" t="s">
        <v>416</v>
      </c>
      <c r="B193" s="49" t="s">
        <v>417</v>
      </c>
      <c r="C193" s="39">
        <v>8.2963389323592068E-2</v>
      </c>
      <c r="D193" s="50">
        <v>8.2743124299857335E-2</v>
      </c>
      <c r="E193" s="55">
        <v>0</v>
      </c>
      <c r="F193" s="56">
        <v>0</v>
      </c>
    </row>
    <row r="194" spans="1:6" x14ac:dyDescent="0.25">
      <c r="A194" s="54" t="s">
        <v>418</v>
      </c>
      <c r="B194" s="49" t="s">
        <v>419</v>
      </c>
      <c r="C194" s="39">
        <v>0.12315770055259381</v>
      </c>
      <c r="D194" s="50">
        <v>0.12295982700077324</v>
      </c>
      <c r="E194" s="55">
        <v>0</v>
      </c>
      <c r="F194" s="56">
        <v>0</v>
      </c>
    </row>
    <row r="195" spans="1:6" x14ac:dyDescent="0.25">
      <c r="A195" s="54" t="s">
        <v>420</v>
      </c>
      <c r="B195" s="49" t="s">
        <v>421</v>
      </c>
      <c r="C195" s="39">
        <v>0.3199885978122074</v>
      </c>
      <c r="D195" s="50">
        <v>0.32097434151000448</v>
      </c>
      <c r="E195" s="55">
        <v>0</v>
      </c>
      <c r="F195" s="56">
        <v>0</v>
      </c>
    </row>
    <row r="196" spans="1:6" x14ac:dyDescent="0.25">
      <c r="A196" s="54" t="s">
        <v>422</v>
      </c>
      <c r="B196" s="49" t="s">
        <v>423</v>
      </c>
      <c r="C196" s="39">
        <v>7.0464092681252782E-2</v>
      </c>
      <c r="D196" s="50">
        <v>7.0445289173544451E-2</v>
      </c>
      <c r="E196" s="55">
        <v>0</v>
      </c>
      <c r="F196" s="56">
        <v>0</v>
      </c>
    </row>
    <row r="197" spans="1:6" x14ac:dyDescent="0.25">
      <c r="A197" s="54" t="s">
        <v>424</v>
      </c>
      <c r="B197" s="49" t="s">
        <v>425</v>
      </c>
      <c r="C197" s="39">
        <v>0.19366758314529603</v>
      </c>
      <c r="D197" s="50">
        <v>0.19372258860071256</v>
      </c>
      <c r="E197" s="55">
        <v>0</v>
      </c>
      <c r="F197" s="56">
        <v>0</v>
      </c>
    </row>
    <row r="198" spans="1:6" x14ac:dyDescent="0.25">
      <c r="A198" s="54" t="s">
        <v>426</v>
      </c>
      <c r="B198" s="49" t="s">
        <v>427</v>
      </c>
      <c r="C198" s="39">
        <v>0.13568140638285511</v>
      </c>
      <c r="D198" s="50">
        <v>0.1354706165560553</v>
      </c>
      <c r="E198" s="55">
        <v>0</v>
      </c>
      <c r="F198" s="56">
        <v>0</v>
      </c>
    </row>
    <row r="199" spans="1:6" x14ac:dyDescent="0.25">
      <c r="A199" s="54" t="s">
        <v>428</v>
      </c>
      <c r="B199" s="49" t="s">
        <v>429</v>
      </c>
      <c r="C199" s="39">
        <v>6.5251228018394364E-2</v>
      </c>
      <c r="D199" s="50">
        <v>6.5230574928232907E-2</v>
      </c>
      <c r="E199" s="55">
        <v>0</v>
      </c>
      <c r="F199" s="56">
        <v>0</v>
      </c>
    </row>
    <row r="200" spans="1:6" x14ac:dyDescent="0.25">
      <c r="A200" s="54" t="s">
        <v>430</v>
      </c>
      <c r="B200" s="49" t="s">
        <v>431</v>
      </c>
      <c r="C200" s="39">
        <v>0.16165148238487773</v>
      </c>
      <c r="D200" s="50">
        <v>0.1614542256708589</v>
      </c>
      <c r="E200" s="55">
        <v>0</v>
      </c>
      <c r="F200" s="56">
        <v>0</v>
      </c>
    </row>
    <row r="201" spans="1:6" x14ac:dyDescent="0.25">
      <c r="A201" s="54" t="s">
        <v>432</v>
      </c>
      <c r="B201" s="49" t="s">
        <v>433</v>
      </c>
      <c r="C201" s="39">
        <v>0.13819846108833272</v>
      </c>
      <c r="D201" s="50">
        <v>0.13779090908958044</v>
      </c>
      <c r="E201" s="55">
        <v>0</v>
      </c>
      <c r="F201" s="56">
        <v>0</v>
      </c>
    </row>
    <row r="202" spans="1:6" x14ac:dyDescent="0.25">
      <c r="A202" s="54" t="s">
        <v>434</v>
      </c>
      <c r="B202" s="49" t="s">
        <v>435</v>
      </c>
      <c r="C202" s="39">
        <v>8.6105215353145692E-2</v>
      </c>
      <c r="D202" s="50">
        <v>8.5903463544228745E-2</v>
      </c>
      <c r="E202" s="55">
        <v>0</v>
      </c>
      <c r="F202" s="56">
        <v>0</v>
      </c>
    </row>
    <row r="203" spans="1:6" x14ac:dyDescent="0.25">
      <c r="A203" s="54" t="s">
        <v>436</v>
      </c>
      <c r="B203" s="49" t="s">
        <v>437</v>
      </c>
      <c r="C203" s="39">
        <v>0.15070793471380414</v>
      </c>
      <c r="D203" s="50">
        <v>0.1507270218696474</v>
      </c>
      <c r="E203" s="55">
        <v>0</v>
      </c>
      <c r="F203" s="56">
        <v>0</v>
      </c>
    </row>
    <row r="204" spans="1:6" x14ac:dyDescent="0.25">
      <c r="A204" s="54" t="s">
        <v>438</v>
      </c>
      <c r="B204" s="49" t="s">
        <v>439</v>
      </c>
      <c r="C204" s="39">
        <v>6.4588548636806603E-2</v>
      </c>
      <c r="D204" s="50">
        <v>6.4625691095376858E-2</v>
      </c>
      <c r="E204" s="55">
        <v>0</v>
      </c>
      <c r="F204" s="56">
        <v>0</v>
      </c>
    </row>
    <row r="205" spans="1:6" x14ac:dyDescent="0.25">
      <c r="A205" s="54" t="s">
        <v>440</v>
      </c>
      <c r="B205" s="49" t="s">
        <v>441</v>
      </c>
      <c r="C205" s="39">
        <v>7.4655989934095501E-2</v>
      </c>
      <c r="D205" s="50">
        <v>7.4671036022407086E-2</v>
      </c>
      <c r="E205" s="55">
        <v>0</v>
      </c>
      <c r="F205" s="56">
        <v>0</v>
      </c>
    </row>
    <row r="206" spans="1:6" x14ac:dyDescent="0.25">
      <c r="A206" s="54" t="s">
        <v>442</v>
      </c>
      <c r="B206" s="49" t="s">
        <v>443</v>
      </c>
      <c r="C206" s="39">
        <v>0.16806333858586681</v>
      </c>
      <c r="D206" s="50">
        <v>0.16804518479952435</v>
      </c>
      <c r="E206" s="55">
        <v>0</v>
      </c>
      <c r="F206" s="56">
        <v>0</v>
      </c>
    </row>
    <row r="207" spans="1:6" x14ac:dyDescent="0.25">
      <c r="A207" s="54" t="s">
        <v>444</v>
      </c>
      <c r="B207" s="49" t="s">
        <v>445</v>
      </c>
      <c r="C207" s="39">
        <v>0.11481228681640913</v>
      </c>
      <c r="D207" s="50">
        <v>0.11545353958232318</v>
      </c>
      <c r="E207" s="55">
        <v>0</v>
      </c>
      <c r="F207" s="56">
        <v>0</v>
      </c>
    </row>
    <row r="208" spans="1:6" x14ac:dyDescent="0.25">
      <c r="A208" s="54" t="s">
        <v>446</v>
      </c>
      <c r="B208" s="49" t="s">
        <v>447</v>
      </c>
      <c r="C208" s="39">
        <v>0.19471460565635246</v>
      </c>
      <c r="D208" s="50">
        <v>0.19434744826159969</v>
      </c>
      <c r="E208" s="55">
        <v>0</v>
      </c>
      <c r="F208" s="56">
        <v>0</v>
      </c>
    </row>
    <row r="209" spans="1:6" x14ac:dyDescent="0.25">
      <c r="A209" s="54" t="s">
        <v>448</v>
      </c>
      <c r="B209" s="49" t="s">
        <v>449</v>
      </c>
      <c r="C209" s="39">
        <v>0.15420945802832792</v>
      </c>
      <c r="D209" s="50">
        <v>0.15503272708981974</v>
      </c>
      <c r="E209" s="55">
        <v>0</v>
      </c>
      <c r="F209" s="56">
        <v>0</v>
      </c>
    </row>
    <row r="210" spans="1:6" x14ac:dyDescent="0.25">
      <c r="A210" s="54" t="s">
        <v>450</v>
      </c>
      <c r="B210" s="49" t="s">
        <v>451</v>
      </c>
      <c r="C210" s="39">
        <v>0.24984349033205022</v>
      </c>
      <c r="D210" s="50">
        <v>0.24992282650407555</v>
      </c>
      <c r="E210" s="55">
        <v>0</v>
      </c>
      <c r="F210" s="56">
        <v>0</v>
      </c>
    </row>
    <row r="211" spans="1:6" x14ac:dyDescent="0.25">
      <c r="A211" s="54" t="s">
        <v>452</v>
      </c>
      <c r="B211" s="49" t="s">
        <v>453</v>
      </c>
      <c r="C211" s="39">
        <v>6.352616103225453E-2</v>
      </c>
      <c r="D211" s="50">
        <v>6.3238288975087542E-2</v>
      </c>
      <c r="E211" s="55">
        <v>0</v>
      </c>
      <c r="F211" s="56">
        <v>0</v>
      </c>
    </row>
    <row r="212" spans="1:6" x14ac:dyDescent="0.25">
      <c r="A212" s="54" t="s">
        <v>454</v>
      </c>
      <c r="B212" s="49" t="s">
        <v>455</v>
      </c>
      <c r="C212" s="39">
        <v>7.33974606074414E-2</v>
      </c>
      <c r="D212" s="58">
        <v>7.3385942023964937E-2</v>
      </c>
      <c r="E212" s="55">
        <v>0</v>
      </c>
      <c r="F212" s="56">
        <v>0</v>
      </c>
    </row>
    <row r="213" spans="1:6" x14ac:dyDescent="0.25">
      <c r="A213" s="54" t="s">
        <v>456</v>
      </c>
      <c r="B213" s="57" t="s">
        <v>457</v>
      </c>
      <c r="C213" s="39">
        <v>9.5057694981055596E-2</v>
      </c>
      <c r="D213" s="58">
        <v>9.5608947334553274E-2</v>
      </c>
      <c r="E213" s="55">
        <v>0</v>
      </c>
      <c r="F213" s="56">
        <v>0</v>
      </c>
    </row>
    <row r="214" spans="1:6" x14ac:dyDescent="0.25">
      <c r="A214" s="54" t="s">
        <v>458</v>
      </c>
      <c r="B214" s="49" t="s">
        <v>459</v>
      </c>
      <c r="C214" s="39">
        <v>6.2351878094315992E-2</v>
      </c>
      <c r="D214" s="50">
        <v>6.2398256956216494E-2</v>
      </c>
      <c r="E214" s="55">
        <v>0</v>
      </c>
      <c r="F214" s="56">
        <v>0</v>
      </c>
    </row>
    <row r="215" spans="1:6" x14ac:dyDescent="0.25">
      <c r="A215" s="54" t="s">
        <v>460</v>
      </c>
      <c r="B215" s="49" t="s">
        <v>461</v>
      </c>
      <c r="C215" s="39">
        <v>0.17163955383166335</v>
      </c>
      <c r="D215" s="50">
        <v>0.1723458243884684</v>
      </c>
      <c r="E215" s="55">
        <v>0</v>
      </c>
      <c r="F215" s="56">
        <v>0</v>
      </c>
    </row>
    <row r="216" spans="1:6" x14ac:dyDescent="0.25">
      <c r="A216" s="54" t="s">
        <v>462</v>
      </c>
      <c r="B216" s="49" t="s">
        <v>463</v>
      </c>
      <c r="C216" s="39">
        <v>5.7619127756716848E-2</v>
      </c>
      <c r="D216" s="50">
        <v>5.7461988675050188E-2</v>
      </c>
      <c r="E216" s="55">
        <v>0</v>
      </c>
      <c r="F216" s="56">
        <v>0</v>
      </c>
    </row>
    <row r="217" spans="1:6" x14ac:dyDescent="0.25">
      <c r="A217" s="54" t="s">
        <v>464</v>
      </c>
      <c r="B217" s="49" t="s">
        <v>465</v>
      </c>
      <c r="C217" s="39">
        <v>0.1788554494578293</v>
      </c>
      <c r="D217" s="50">
        <v>0.17837237596537142</v>
      </c>
      <c r="E217" s="55">
        <v>0</v>
      </c>
      <c r="F217" s="56">
        <v>0</v>
      </c>
    </row>
    <row r="218" spans="1:6" x14ac:dyDescent="0.25">
      <c r="A218" s="54" t="s">
        <v>466</v>
      </c>
      <c r="B218" s="49" t="s">
        <v>467</v>
      </c>
      <c r="C218" s="39">
        <v>7.7072716303229635E-2</v>
      </c>
      <c r="D218" s="50">
        <v>7.695776288339147E-2</v>
      </c>
      <c r="E218" s="55">
        <v>0</v>
      </c>
      <c r="F218" s="56">
        <v>0</v>
      </c>
    </row>
    <row r="219" spans="1:6" x14ac:dyDescent="0.25">
      <c r="A219" s="54" t="s">
        <v>468</v>
      </c>
      <c r="B219" s="49" t="s">
        <v>469</v>
      </c>
      <c r="C219" s="39">
        <v>9.9774434650675786E-2</v>
      </c>
      <c r="D219" s="50">
        <v>9.9708197745701652E-2</v>
      </c>
      <c r="E219" s="55">
        <v>0</v>
      </c>
      <c r="F219" s="56">
        <v>0</v>
      </c>
    </row>
    <row r="220" spans="1:6" x14ac:dyDescent="0.25">
      <c r="A220" s="54" t="s">
        <v>470</v>
      </c>
      <c r="B220" s="49" t="s">
        <v>471</v>
      </c>
      <c r="C220" s="39">
        <v>6.1719689273591165E-2</v>
      </c>
      <c r="D220" s="50">
        <v>6.2070890565642377E-2</v>
      </c>
      <c r="E220" s="55">
        <v>0</v>
      </c>
      <c r="F220" s="56">
        <v>0</v>
      </c>
    </row>
    <row r="221" spans="1:6" x14ac:dyDescent="0.25">
      <c r="A221" s="54" t="s">
        <v>472</v>
      </c>
      <c r="B221" s="49" t="s">
        <v>473</v>
      </c>
      <c r="C221" s="39">
        <v>6.6597209231265747E-2</v>
      </c>
      <c r="D221" s="50">
        <v>6.6823868216927804E-2</v>
      </c>
      <c r="E221" s="55">
        <v>0</v>
      </c>
      <c r="F221" s="56">
        <v>0</v>
      </c>
    </row>
    <row r="222" spans="1:6" x14ac:dyDescent="0.25">
      <c r="A222" s="54" t="s">
        <v>474</v>
      </c>
      <c r="B222" s="57" t="s">
        <v>475</v>
      </c>
      <c r="C222" s="39">
        <v>0.14515025312188307</v>
      </c>
      <c r="D222" s="50">
        <v>0.1455140737191547</v>
      </c>
      <c r="E222" s="55">
        <v>0</v>
      </c>
      <c r="F222" s="56">
        <v>0</v>
      </c>
    </row>
    <row r="223" spans="1:6" x14ac:dyDescent="0.25">
      <c r="A223" s="54" t="s">
        <v>476</v>
      </c>
      <c r="B223" s="57" t="s">
        <v>477</v>
      </c>
      <c r="C223" s="39">
        <v>0.38326867951716237</v>
      </c>
      <c r="D223" s="50">
        <v>0.3822956701570499</v>
      </c>
      <c r="E223" s="55">
        <v>0</v>
      </c>
      <c r="F223" s="56">
        <v>1</v>
      </c>
    </row>
    <row r="224" spans="1:6" x14ac:dyDescent="0.25">
      <c r="A224" s="54" t="s">
        <v>478</v>
      </c>
      <c r="B224" s="49" t="s">
        <v>479</v>
      </c>
      <c r="C224" s="39">
        <v>0.14848898980994107</v>
      </c>
      <c r="D224" s="50">
        <v>0.14870636641022184</v>
      </c>
      <c r="E224" s="55">
        <v>0</v>
      </c>
      <c r="F224" s="56">
        <v>0</v>
      </c>
    </row>
    <row r="225" spans="1:6" x14ac:dyDescent="0.25">
      <c r="A225" s="54" t="s">
        <v>480</v>
      </c>
      <c r="B225" s="49" t="s">
        <v>481</v>
      </c>
      <c r="C225" s="39">
        <v>0.18486284459120872</v>
      </c>
      <c r="D225" s="50">
        <v>0.18554405982004146</v>
      </c>
      <c r="E225" s="55">
        <v>0</v>
      </c>
      <c r="F225" s="56">
        <v>0</v>
      </c>
    </row>
    <row r="226" spans="1:6" x14ac:dyDescent="0.25">
      <c r="A226" s="54" t="s">
        <v>482</v>
      </c>
      <c r="B226" s="49" t="s">
        <v>483</v>
      </c>
      <c r="C226" s="39">
        <v>5.1955418236441092E-2</v>
      </c>
      <c r="D226" s="62">
        <v>5.1958126997243836E-2</v>
      </c>
      <c r="E226" s="55">
        <v>0</v>
      </c>
      <c r="F226" s="56">
        <v>0</v>
      </c>
    </row>
    <row r="227" spans="1:6" x14ac:dyDescent="0.25">
      <c r="A227" s="54" t="s">
        <v>484</v>
      </c>
      <c r="B227" s="49" t="s">
        <v>485</v>
      </c>
      <c r="C227" s="39">
        <v>0.23519704959889981</v>
      </c>
      <c r="D227" s="50">
        <v>0.23742674583333823</v>
      </c>
      <c r="E227" s="55">
        <v>0</v>
      </c>
      <c r="F227" s="56">
        <v>0</v>
      </c>
    </row>
    <row r="228" spans="1:6" x14ac:dyDescent="0.25">
      <c r="A228" s="54" t="s">
        <v>486</v>
      </c>
      <c r="B228" s="49" t="s">
        <v>487</v>
      </c>
      <c r="C228" s="39">
        <v>0.14660938245502006</v>
      </c>
      <c r="D228" s="50">
        <v>0.14634380947890865</v>
      </c>
      <c r="E228" s="55">
        <v>0</v>
      </c>
      <c r="F228" s="56">
        <v>0</v>
      </c>
    </row>
    <row r="229" spans="1:6" x14ac:dyDescent="0.25">
      <c r="A229" s="54" t="s">
        <v>488</v>
      </c>
      <c r="B229" s="49" t="s">
        <v>489</v>
      </c>
      <c r="C229" s="39">
        <v>7.5028444710984604E-2</v>
      </c>
      <c r="D229" s="50">
        <v>7.4821139859673397E-2</v>
      </c>
      <c r="E229" s="55">
        <v>0</v>
      </c>
      <c r="F229" s="56">
        <v>0</v>
      </c>
    </row>
    <row r="230" spans="1:6" x14ac:dyDescent="0.25">
      <c r="A230" s="54" t="s">
        <v>490</v>
      </c>
      <c r="B230" s="49" t="s">
        <v>491</v>
      </c>
      <c r="C230" s="39">
        <v>7.094723198045097E-2</v>
      </c>
      <c r="D230" s="50">
        <v>7.1015307286139751E-2</v>
      </c>
      <c r="E230" s="55">
        <v>0</v>
      </c>
      <c r="F230" s="56">
        <v>0</v>
      </c>
    </row>
    <row r="231" spans="1:6" x14ac:dyDescent="0.25">
      <c r="A231" s="54" t="s">
        <v>492</v>
      </c>
      <c r="B231" s="49" t="s">
        <v>493</v>
      </c>
      <c r="C231" s="39">
        <v>6.0391773826339347E-2</v>
      </c>
      <c r="D231" s="50">
        <v>6.0285458187148797E-2</v>
      </c>
      <c r="E231" s="55">
        <v>0</v>
      </c>
      <c r="F231" s="56">
        <v>0</v>
      </c>
    </row>
    <row r="232" spans="1:6" x14ac:dyDescent="0.25">
      <c r="A232" s="54" t="s">
        <v>494</v>
      </c>
      <c r="B232" s="49" t="s">
        <v>495</v>
      </c>
      <c r="C232" s="39">
        <v>9.2407207516680634E-2</v>
      </c>
      <c r="D232" s="50">
        <v>9.2243915852549208E-2</v>
      </c>
      <c r="E232" s="55">
        <v>0</v>
      </c>
      <c r="F232" s="56">
        <v>0</v>
      </c>
    </row>
    <row r="233" spans="1:6" x14ac:dyDescent="0.25">
      <c r="A233" s="54" t="s">
        <v>496</v>
      </c>
      <c r="B233" s="49" t="s">
        <v>497</v>
      </c>
      <c r="C233" s="39">
        <v>0.10099975019066942</v>
      </c>
      <c r="D233" s="50">
        <v>0.10088139111768567</v>
      </c>
      <c r="E233" s="55">
        <v>0</v>
      </c>
      <c r="F233" s="56">
        <v>0</v>
      </c>
    </row>
    <row r="234" spans="1:6" x14ac:dyDescent="0.25">
      <c r="A234" s="54" t="s">
        <v>498</v>
      </c>
      <c r="B234" s="49" t="s">
        <v>499</v>
      </c>
      <c r="C234" s="39">
        <v>0.17486037515130209</v>
      </c>
      <c r="D234" s="50">
        <v>0.17445455188951925</v>
      </c>
      <c r="E234" s="55">
        <v>0</v>
      </c>
      <c r="F234" s="56">
        <v>0</v>
      </c>
    </row>
    <row r="235" spans="1:6" x14ac:dyDescent="0.25">
      <c r="A235" s="54" t="s">
        <v>500</v>
      </c>
      <c r="B235" s="57" t="s">
        <v>501</v>
      </c>
      <c r="C235" s="39">
        <v>8.3921975274575178E-2</v>
      </c>
      <c r="D235" s="50">
        <v>8.3719731820370541E-2</v>
      </c>
      <c r="E235" s="55">
        <v>0</v>
      </c>
      <c r="F235" s="56">
        <v>0</v>
      </c>
    </row>
    <row r="236" spans="1:6" x14ac:dyDescent="0.25">
      <c r="A236" s="54" t="s">
        <v>502</v>
      </c>
      <c r="B236" s="49" t="s">
        <v>503</v>
      </c>
      <c r="C236" s="39">
        <v>6.7762850560884241E-2</v>
      </c>
      <c r="D236" s="50">
        <v>6.7626868609310525E-2</v>
      </c>
      <c r="E236" s="55">
        <v>0</v>
      </c>
      <c r="F236" s="56">
        <v>0</v>
      </c>
    </row>
    <row r="237" spans="1:6" x14ac:dyDescent="0.25">
      <c r="A237" s="54" t="s">
        <v>504</v>
      </c>
      <c r="B237" s="49" t="s">
        <v>505</v>
      </c>
      <c r="C237" s="39">
        <v>0.29385161498157292</v>
      </c>
      <c r="D237" s="50">
        <v>0.2941393529151014</v>
      </c>
      <c r="E237" s="55">
        <v>0</v>
      </c>
      <c r="F237" s="56">
        <v>0</v>
      </c>
    </row>
    <row r="238" spans="1:6" x14ac:dyDescent="0.25">
      <c r="A238" s="54" t="s">
        <v>506</v>
      </c>
      <c r="B238" s="57" t="s">
        <v>507</v>
      </c>
      <c r="C238" s="39">
        <v>0.13981777885999511</v>
      </c>
      <c r="D238" s="50">
        <v>0.13980618867847966</v>
      </c>
      <c r="E238" s="55">
        <v>0</v>
      </c>
      <c r="F238" s="56">
        <v>0</v>
      </c>
    </row>
    <row r="239" spans="1:6" x14ac:dyDescent="0.25">
      <c r="A239" s="54" t="s">
        <v>508</v>
      </c>
      <c r="B239" s="49" t="s">
        <v>509</v>
      </c>
      <c r="C239" s="39">
        <v>0.19880344256466587</v>
      </c>
      <c r="D239" s="50">
        <v>0.19862665332954726</v>
      </c>
      <c r="E239" s="55">
        <v>0</v>
      </c>
      <c r="F239" s="56">
        <v>0</v>
      </c>
    </row>
    <row r="240" spans="1:6" x14ac:dyDescent="0.25">
      <c r="A240" s="54" t="s">
        <v>510</v>
      </c>
      <c r="B240" s="49" t="s">
        <v>511</v>
      </c>
      <c r="C240" s="39">
        <v>8.9415944057976773E-2</v>
      </c>
      <c r="D240" s="50">
        <v>8.9429695403617032E-2</v>
      </c>
      <c r="E240" s="55">
        <v>0</v>
      </c>
      <c r="F240" s="56">
        <v>0</v>
      </c>
    </row>
    <row r="241" spans="1:6" x14ac:dyDescent="0.25">
      <c r="A241" s="54" t="s">
        <v>512</v>
      </c>
      <c r="B241" s="49" t="s">
        <v>513</v>
      </c>
      <c r="C241" s="39">
        <v>0.12341096915619493</v>
      </c>
      <c r="D241" s="50">
        <v>0.12491354374339794</v>
      </c>
      <c r="E241" s="55">
        <v>0</v>
      </c>
      <c r="F241" s="56">
        <v>0</v>
      </c>
    </row>
    <row r="242" spans="1:6" x14ac:dyDescent="0.25">
      <c r="A242" s="54" t="s">
        <v>514</v>
      </c>
      <c r="B242" s="49" t="s">
        <v>515</v>
      </c>
      <c r="C242" s="39">
        <v>0.17079321101355671</v>
      </c>
      <c r="D242" s="50">
        <v>0.17080885320810346</v>
      </c>
      <c r="E242" s="55">
        <v>0</v>
      </c>
      <c r="F242" s="56">
        <v>0</v>
      </c>
    </row>
    <row r="243" spans="1:6" x14ac:dyDescent="0.25">
      <c r="A243" s="54" t="s">
        <v>516</v>
      </c>
      <c r="B243" s="57" t="s">
        <v>517</v>
      </c>
      <c r="C243" s="39">
        <v>0.13338646140755783</v>
      </c>
      <c r="D243" s="50">
        <v>0.13338546479388216</v>
      </c>
      <c r="E243" s="55">
        <v>0</v>
      </c>
      <c r="F243" s="56">
        <v>0</v>
      </c>
    </row>
    <row r="244" spans="1:6" x14ac:dyDescent="0.25">
      <c r="A244" s="54" t="s">
        <v>518</v>
      </c>
      <c r="B244" s="49" t="s">
        <v>519</v>
      </c>
      <c r="C244" s="39">
        <v>5.4878232933281555E-2</v>
      </c>
      <c r="D244" s="50">
        <v>5.4760033051579511E-2</v>
      </c>
      <c r="E244" s="55">
        <v>0</v>
      </c>
      <c r="F244" s="56">
        <v>0</v>
      </c>
    </row>
    <row r="245" spans="1:6" x14ac:dyDescent="0.25">
      <c r="A245" s="54" t="s">
        <v>520</v>
      </c>
      <c r="B245" s="57" t="s">
        <v>521</v>
      </c>
      <c r="C245" s="39">
        <v>4.9430230596483049E-2</v>
      </c>
      <c r="D245" s="50">
        <v>4.9318374518720759E-2</v>
      </c>
      <c r="E245" s="55">
        <v>0</v>
      </c>
      <c r="F245" s="56">
        <v>0</v>
      </c>
    </row>
    <row r="246" spans="1:6" x14ac:dyDescent="0.25">
      <c r="A246" s="54" t="s">
        <v>522</v>
      </c>
      <c r="B246" s="49" t="s">
        <v>523</v>
      </c>
      <c r="C246" s="39">
        <v>3.7360134536226622E-2</v>
      </c>
      <c r="D246" s="50">
        <v>3.7482179533994339E-2</v>
      </c>
      <c r="E246" s="55">
        <v>0</v>
      </c>
      <c r="F246" s="56">
        <v>0</v>
      </c>
    </row>
    <row r="247" spans="1:6" x14ac:dyDescent="0.25">
      <c r="A247" s="54" t="s">
        <v>524</v>
      </c>
      <c r="B247" s="49" t="s">
        <v>525</v>
      </c>
      <c r="C247" s="39">
        <v>4.2825683014340463E-2</v>
      </c>
      <c r="D247" s="50">
        <v>4.2816666684613751E-2</v>
      </c>
      <c r="E247" s="55">
        <v>0</v>
      </c>
      <c r="F247" s="56">
        <v>0</v>
      </c>
    </row>
    <row r="248" spans="1:6" x14ac:dyDescent="0.25">
      <c r="A248" s="54" t="s">
        <v>526</v>
      </c>
      <c r="B248" s="49" t="s">
        <v>527</v>
      </c>
      <c r="C248" s="39">
        <v>8.3002820338791444E-2</v>
      </c>
      <c r="D248" s="50">
        <v>8.3069040972604438E-2</v>
      </c>
      <c r="E248" s="55">
        <v>0</v>
      </c>
      <c r="F248" s="56">
        <v>0</v>
      </c>
    </row>
    <row r="249" spans="1:6" x14ac:dyDescent="0.25">
      <c r="A249" s="61" t="s">
        <v>528</v>
      </c>
      <c r="B249" s="49" t="s">
        <v>529</v>
      </c>
      <c r="C249" s="39">
        <v>9.5727300981395147E-2</v>
      </c>
      <c r="D249" s="50">
        <v>9.5512967446851782E-2</v>
      </c>
      <c r="E249" s="55">
        <v>0</v>
      </c>
      <c r="F249" s="56">
        <v>0</v>
      </c>
    </row>
    <row r="250" spans="1:6" x14ac:dyDescent="0.25">
      <c r="A250" s="54" t="s">
        <v>530</v>
      </c>
      <c r="B250" s="49" t="s">
        <v>531</v>
      </c>
      <c r="C250" s="39">
        <v>9.6782454977944521E-2</v>
      </c>
      <c r="D250" s="50">
        <v>9.6924579166196123E-2</v>
      </c>
      <c r="E250" s="55">
        <v>0</v>
      </c>
      <c r="F250" s="56">
        <v>0</v>
      </c>
    </row>
    <row r="251" spans="1:6" x14ac:dyDescent="0.25">
      <c r="A251" s="54" t="s">
        <v>532</v>
      </c>
      <c r="B251" s="49" t="s">
        <v>533</v>
      </c>
      <c r="C251" s="39">
        <v>6.7091256880280781E-2</v>
      </c>
      <c r="D251" s="50">
        <v>6.6997013380538151E-2</v>
      </c>
      <c r="E251" s="55">
        <v>0</v>
      </c>
      <c r="F251" s="56">
        <v>0</v>
      </c>
    </row>
    <row r="252" spans="1:6" x14ac:dyDescent="0.25">
      <c r="A252" s="54" t="s">
        <v>534</v>
      </c>
      <c r="B252" s="49" t="s">
        <v>535</v>
      </c>
      <c r="C252" s="39">
        <v>6.3479773791780353E-2</v>
      </c>
      <c r="D252" s="50">
        <v>6.4357532223889125E-2</v>
      </c>
      <c r="E252" s="55">
        <v>0</v>
      </c>
      <c r="F252" s="56">
        <v>0</v>
      </c>
    </row>
    <row r="253" spans="1:6" x14ac:dyDescent="0.25">
      <c r="A253" s="54" t="s">
        <v>536</v>
      </c>
      <c r="B253" s="49" t="s">
        <v>537</v>
      </c>
      <c r="C253" s="39">
        <v>0.1725946041471029</v>
      </c>
      <c r="D253" s="50">
        <v>0.17221019368813634</v>
      </c>
      <c r="E253" s="55">
        <v>0</v>
      </c>
      <c r="F253" s="56">
        <v>0</v>
      </c>
    </row>
    <row r="254" spans="1:6" x14ac:dyDescent="0.25">
      <c r="A254" s="54" t="s">
        <v>538</v>
      </c>
      <c r="B254" s="49" t="s">
        <v>539</v>
      </c>
      <c r="C254" s="39">
        <v>0.11683424408354218</v>
      </c>
      <c r="D254" s="50">
        <v>0.11707454958159225</v>
      </c>
      <c r="E254" s="55">
        <v>0</v>
      </c>
      <c r="F254" s="56">
        <v>0</v>
      </c>
    </row>
    <row r="255" spans="1:6" x14ac:dyDescent="0.25">
      <c r="A255" s="54" t="s">
        <v>540</v>
      </c>
      <c r="B255" s="49" t="s">
        <v>541</v>
      </c>
      <c r="C255" s="39">
        <v>6.6555221855209082E-2</v>
      </c>
      <c r="D255" s="50">
        <v>6.6712325028616265E-2</v>
      </c>
      <c r="E255" s="55">
        <v>0</v>
      </c>
      <c r="F255" s="56">
        <v>0</v>
      </c>
    </row>
    <row r="256" spans="1:6" x14ac:dyDescent="0.25">
      <c r="A256" s="54" t="s">
        <v>542</v>
      </c>
      <c r="B256" s="49" t="s">
        <v>543</v>
      </c>
      <c r="C256" s="39">
        <v>9.8758104398467578E-2</v>
      </c>
      <c r="D256" s="50">
        <v>9.8654709519154643E-2</v>
      </c>
      <c r="E256" s="55">
        <v>0</v>
      </c>
      <c r="F256" s="56">
        <v>0</v>
      </c>
    </row>
    <row r="257" spans="1:6" x14ac:dyDescent="0.25">
      <c r="A257" s="54" t="s">
        <v>544</v>
      </c>
      <c r="B257" s="49" t="s">
        <v>545</v>
      </c>
      <c r="C257" s="39">
        <v>0.2499324809724017</v>
      </c>
      <c r="D257" s="50">
        <v>0.24928223518311515</v>
      </c>
      <c r="E257" s="55">
        <v>0</v>
      </c>
      <c r="F257" s="56">
        <v>0</v>
      </c>
    </row>
    <row r="258" spans="1:6" x14ac:dyDescent="0.25">
      <c r="A258" s="54" t="s">
        <v>546</v>
      </c>
      <c r="B258" s="49" t="s">
        <v>547</v>
      </c>
      <c r="C258" s="39">
        <v>0.31013017857138914</v>
      </c>
      <c r="D258" s="50">
        <v>0.31008218095722329</v>
      </c>
      <c r="E258" s="55">
        <v>0</v>
      </c>
      <c r="F258" s="56">
        <v>1</v>
      </c>
    </row>
    <row r="259" spans="1:6" x14ac:dyDescent="0.25">
      <c r="A259" s="54" t="s">
        <v>548</v>
      </c>
      <c r="B259" s="49" t="s">
        <v>549</v>
      </c>
      <c r="C259" s="39">
        <v>0.13168897809415825</v>
      </c>
      <c r="D259" s="50">
        <v>0.13119314288378503</v>
      </c>
      <c r="E259" s="55">
        <v>0</v>
      </c>
      <c r="F259" s="56">
        <v>0</v>
      </c>
    </row>
    <row r="260" spans="1:6" x14ac:dyDescent="0.25">
      <c r="A260" s="54" t="s">
        <v>550</v>
      </c>
      <c r="B260" s="57" t="s">
        <v>551</v>
      </c>
      <c r="C260" s="39">
        <v>0.1101014757632951</v>
      </c>
      <c r="D260" s="50">
        <v>0.11040374576146915</v>
      </c>
      <c r="E260" s="55">
        <v>0</v>
      </c>
      <c r="F260" s="56">
        <v>0</v>
      </c>
    </row>
    <row r="261" spans="1:6" x14ac:dyDescent="0.25">
      <c r="A261" s="54" t="s">
        <v>552</v>
      </c>
      <c r="B261" s="49" t="s">
        <v>553</v>
      </c>
      <c r="C261" s="39">
        <v>7.9523012261923515E-2</v>
      </c>
      <c r="D261" s="50">
        <v>7.9532804679900496E-2</v>
      </c>
      <c r="E261" s="55">
        <v>0</v>
      </c>
      <c r="F261" s="56">
        <v>0</v>
      </c>
    </row>
    <row r="262" spans="1:6" x14ac:dyDescent="0.25">
      <c r="A262" s="54" t="s">
        <v>554</v>
      </c>
      <c r="B262" s="49" t="s">
        <v>555</v>
      </c>
      <c r="C262" s="39">
        <v>7.4815386074011586E-2</v>
      </c>
      <c r="D262" s="50">
        <v>7.4959469331653206E-2</v>
      </c>
      <c r="E262" s="55">
        <v>0</v>
      </c>
      <c r="F262" s="56">
        <v>0</v>
      </c>
    </row>
    <row r="263" spans="1:6" x14ac:dyDescent="0.25">
      <c r="A263" s="54" t="s">
        <v>556</v>
      </c>
      <c r="B263" s="49" t="s">
        <v>557</v>
      </c>
      <c r="C263" s="39">
        <v>5.5596781739374906E-2</v>
      </c>
      <c r="D263" s="50">
        <v>5.5852515352082688E-2</v>
      </c>
      <c r="E263" s="55">
        <v>0</v>
      </c>
      <c r="F263" s="56">
        <v>0</v>
      </c>
    </row>
    <row r="264" spans="1:6" x14ac:dyDescent="0.25">
      <c r="A264" s="54" t="s">
        <v>558</v>
      </c>
      <c r="B264" s="49" t="s">
        <v>559</v>
      </c>
      <c r="C264" s="39">
        <v>0.20703529560031944</v>
      </c>
      <c r="D264" s="50">
        <v>0.21656456785403636</v>
      </c>
      <c r="E264" s="55">
        <v>0</v>
      </c>
      <c r="F264" s="56">
        <v>0</v>
      </c>
    </row>
    <row r="265" spans="1:6" x14ac:dyDescent="0.25">
      <c r="A265" s="54" t="s">
        <v>560</v>
      </c>
      <c r="B265" s="57" t="s">
        <v>561</v>
      </c>
      <c r="C265" s="39">
        <v>0.20830114393648475</v>
      </c>
      <c r="D265" s="58">
        <v>0.20903897227909793</v>
      </c>
      <c r="E265" s="55">
        <v>0</v>
      </c>
      <c r="F265" s="56">
        <v>0</v>
      </c>
    </row>
    <row r="266" spans="1:6" x14ac:dyDescent="0.25">
      <c r="A266" s="54" t="s">
        <v>562</v>
      </c>
      <c r="B266" s="49" t="s">
        <v>563</v>
      </c>
      <c r="C266" s="39">
        <v>0.13654618299446331</v>
      </c>
      <c r="D266" s="58">
        <v>0.13606512541575896</v>
      </c>
      <c r="E266" s="55">
        <v>0</v>
      </c>
      <c r="F266" s="56">
        <v>0</v>
      </c>
    </row>
    <row r="267" spans="1:6" x14ac:dyDescent="0.25">
      <c r="A267" s="54" t="s">
        <v>564</v>
      </c>
      <c r="B267" s="49" t="s">
        <v>565</v>
      </c>
      <c r="C267" s="39">
        <v>2.759013364523747E-2</v>
      </c>
      <c r="D267" s="50">
        <v>2.7505019822538744E-2</v>
      </c>
      <c r="E267" s="55">
        <v>0</v>
      </c>
      <c r="F267" s="56">
        <v>0</v>
      </c>
    </row>
    <row r="268" spans="1:6" x14ac:dyDescent="0.25">
      <c r="A268" s="54" t="s">
        <v>566</v>
      </c>
      <c r="B268" s="49" t="s">
        <v>567</v>
      </c>
      <c r="C268" s="39">
        <v>2.0815043005212537E-2</v>
      </c>
      <c r="D268" s="50">
        <v>2.0773029692960063E-2</v>
      </c>
      <c r="E268" s="55">
        <v>0</v>
      </c>
      <c r="F268" s="56">
        <v>0</v>
      </c>
    </row>
    <row r="269" spans="1:6" x14ac:dyDescent="0.25">
      <c r="A269" s="54" t="s">
        <v>568</v>
      </c>
      <c r="B269" s="49" t="s">
        <v>569</v>
      </c>
      <c r="C269" s="39">
        <v>0.15638418685102509</v>
      </c>
      <c r="D269" s="50">
        <v>0.15732248191107107</v>
      </c>
      <c r="E269" s="55">
        <v>0</v>
      </c>
      <c r="F269" s="56">
        <v>0</v>
      </c>
    </row>
    <row r="270" spans="1:6" x14ac:dyDescent="0.25">
      <c r="A270" s="54" t="s">
        <v>570</v>
      </c>
      <c r="B270" s="49" t="s">
        <v>571</v>
      </c>
      <c r="C270" s="39">
        <v>0.20337978700371501</v>
      </c>
      <c r="D270" s="50">
        <v>0.20337978700371501</v>
      </c>
      <c r="E270" s="55">
        <v>0</v>
      </c>
      <c r="F270" s="56">
        <v>0</v>
      </c>
    </row>
    <row r="271" spans="1:6" x14ac:dyDescent="0.25">
      <c r="A271" s="54" t="s">
        <v>572</v>
      </c>
      <c r="B271" s="49" t="s">
        <v>573</v>
      </c>
      <c r="C271" s="39">
        <v>5.3352562152260953E-2</v>
      </c>
      <c r="D271" s="50">
        <v>5.3638643705145407E-2</v>
      </c>
      <c r="E271" s="55">
        <v>0</v>
      </c>
      <c r="F271" s="56">
        <v>0</v>
      </c>
    </row>
    <row r="272" spans="1:6" x14ac:dyDescent="0.25">
      <c r="A272" s="54" t="s">
        <v>574</v>
      </c>
      <c r="B272" s="49" t="s">
        <v>575</v>
      </c>
      <c r="C272" s="39">
        <v>0.19098283209847072</v>
      </c>
      <c r="D272" s="50">
        <v>0.19082801881064029</v>
      </c>
      <c r="E272" s="55">
        <v>0</v>
      </c>
      <c r="F272" s="56">
        <v>0</v>
      </c>
    </row>
    <row r="273" spans="1:6" x14ac:dyDescent="0.25">
      <c r="A273" s="54" t="s">
        <v>576</v>
      </c>
      <c r="B273" s="49" t="s">
        <v>577</v>
      </c>
      <c r="C273" s="39">
        <v>0.27594312188626136</v>
      </c>
      <c r="D273" s="50">
        <v>0.27595097641812805</v>
      </c>
      <c r="E273" s="55">
        <v>0</v>
      </c>
      <c r="F273" s="56">
        <v>0</v>
      </c>
    </row>
    <row r="274" spans="1:6" x14ac:dyDescent="0.25">
      <c r="A274" s="54" t="s">
        <v>578</v>
      </c>
      <c r="B274" s="49" t="s">
        <v>579</v>
      </c>
      <c r="C274" s="39">
        <v>0.27574225045494383</v>
      </c>
      <c r="D274" s="50">
        <v>0.27574182962266908</v>
      </c>
      <c r="E274" s="55">
        <v>0</v>
      </c>
      <c r="F274" s="56">
        <v>1</v>
      </c>
    </row>
    <row r="275" spans="1:6" x14ac:dyDescent="0.25">
      <c r="A275" s="54" t="s">
        <v>580</v>
      </c>
      <c r="B275" s="49" t="s">
        <v>581</v>
      </c>
      <c r="C275" s="39">
        <v>0.8009976447596483</v>
      </c>
      <c r="D275" s="50">
        <v>0.8007667333315337</v>
      </c>
      <c r="E275" s="55">
        <v>0</v>
      </c>
      <c r="F275" s="56">
        <v>0</v>
      </c>
    </row>
    <row r="276" spans="1:6" x14ac:dyDescent="0.25">
      <c r="A276" s="54" t="s">
        <v>582</v>
      </c>
      <c r="B276" s="49" t="s">
        <v>583</v>
      </c>
      <c r="C276" s="39">
        <v>9.815439955244679E-3</v>
      </c>
      <c r="D276" s="50">
        <v>9.8217820657257905E-3</v>
      </c>
      <c r="E276" s="55">
        <v>0</v>
      </c>
      <c r="F276" s="56">
        <v>0</v>
      </c>
    </row>
    <row r="277" spans="1:6" x14ac:dyDescent="0.25">
      <c r="A277" s="61" t="s">
        <v>584</v>
      </c>
      <c r="B277" s="49" t="s">
        <v>585</v>
      </c>
      <c r="C277" s="39">
        <v>1.3624348784739931E-2</v>
      </c>
      <c r="D277" s="50">
        <v>1.3604818457354586E-2</v>
      </c>
      <c r="E277" s="55">
        <v>0</v>
      </c>
      <c r="F277" s="56">
        <v>0</v>
      </c>
    </row>
    <row r="278" spans="1:6" x14ac:dyDescent="0.25">
      <c r="A278" s="54" t="s">
        <v>586</v>
      </c>
      <c r="B278" s="49" t="s">
        <v>587</v>
      </c>
      <c r="C278" s="39">
        <v>7.6434342778244971E-2</v>
      </c>
      <c r="D278" s="50">
        <v>7.6519720510102765E-2</v>
      </c>
      <c r="E278" s="55">
        <v>0</v>
      </c>
      <c r="F278" s="56">
        <v>0</v>
      </c>
    </row>
    <row r="279" spans="1:6" x14ac:dyDescent="0.25">
      <c r="A279" s="54" t="s">
        <v>588</v>
      </c>
      <c r="B279" s="49" t="s">
        <v>589</v>
      </c>
      <c r="C279" s="39">
        <v>0.22326323523760008</v>
      </c>
      <c r="D279" s="50">
        <v>0.22360879317744392</v>
      </c>
      <c r="E279" s="55">
        <v>0</v>
      </c>
      <c r="F279" s="56">
        <v>0</v>
      </c>
    </row>
    <row r="280" spans="1:6" x14ac:dyDescent="0.25">
      <c r="A280" s="54" t="s">
        <v>590</v>
      </c>
      <c r="B280" s="49" t="s">
        <v>591</v>
      </c>
      <c r="C280" s="39">
        <v>0.16319884502296989</v>
      </c>
      <c r="D280" s="50">
        <v>0.1628702143724616</v>
      </c>
      <c r="E280" s="55">
        <v>0</v>
      </c>
      <c r="F280" s="56">
        <v>0</v>
      </c>
    </row>
    <row r="281" spans="1:6" x14ac:dyDescent="0.25">
      <c r="A281" s="54" t="s">
        <v>592</v>
      </c>
      <c r="B281" s="49" t="s">
        <v>593</v>
      </c>
      <c r="C281" s="39">
        <v>0.22289537692580819</v>
      </c>
      <c r="D281" s="50">
        <v>0.22222028620207498</v>
      </c>
      <c r="E281" s="55">
        <v>0</v>
      </c>
      <c r="F281" s="56">
        <v>0</v>
      </c>
    </row>
    <row r="282" spans="1:6" x14ac:dyDescent="0.25">
      <c r="A282" s="54" t="s">
        <v>594</v>
      </c>
      <c r="B282" s="49" t="s">
        <v>595</v>
      </c>
      <c r="C282" s="39">
        <v>0.15747981919165108</v>
      </c>
      <c r="D282" s="50">
        <v>0.15724741349733151</v>
      </c>
      <c r="E282" s="55">
        <v>0</v>
      </c>
      <c r="F282" s="56">
        <v>0</v>
      </c>
    </row>
    <row r="283" spans="1:6" x14ac:dyDescent="0.25">
      <c r="A283" s="54" t="s">
        <v>596</v>
      </c>
      <c r="B283" s="57" t="s">
        <v>597</v>
      </c>
      <c r="C283" s="39">
        <v>0.11758931549904304</v>
      </c>
      <c r="D283" s="58">
        <v>0.11756809341131716</v>
      </c>
      <c r="E283" s="55">
        <v>0</v>
      </c>
      <c r="F283" s="56">
        <v>0</v>
      </c>
    </row>
    <row r="284" spans="1:6" x14ac:dyDescent="0.25">
      <c r="A284" s="54" t="s">
        <v>598</v>
      </c>
      <c r="B284" s="49" t="s">
        <v>599</v>
      </c>
      <c r="C284" s="39">
        <v>5.9299077478524365E-2</v>
      </c>
      <c r="D284" s="58">
        <v>5.9188078395203729E-2</v>
      </c>
      <c r="E284" s="55">
        <v>0</v>
      </c>
      <c r="F284" s="56">
        <v>0</v>
      </c>
    </row>
    <row r="285" spans="1:6" x14ac:dyDescent="0.25">
      <c r="A285" s="54" t="s">
        <v>600</v>
      </c>
      <c r="B285" s="49" t="s">
        <v>601</v>
      </c>
      <c r="C285" s="39">
        <v>0.13011898841212249</v>
      </c>
      <c r="D285" s="58">
        <v>0.12983905414838368</v>
      </c>
      <c r="E285" s="55">
        <v>0</v>
      </c>
      <c r="F285" s="56">
        <v>0</v>
      </c>
    </row>
    <row r="286" spans="1:6" x14ac:dyDescent="0.25">
      <c r="A286" s="54" t="s">
        <v>602</v>
      </c>
      <c r="B286" s="49" t="s">
        <v>603</v>
      </c>
      <c r="C286" s="39">
        <v>0.22569881023717975</v>
      </c>
      <c r="D286" s="58">
        <v>0.22468141486339699</v>
      </c>
      <c r="E286" s="55">
        <v>0</v>
      </c>
      <c r="F286" s="56">
        <v>0</v>
      </c>
    </row>
    <row r="287" spans="1:6" x14ac:dyDescent="0.25">
      <c r="A287" s="54" t="s">
        <v>604</v>
      </c>
      <c r="B287" s="49" t="s">
        <v>605</v>
      </c>
      <c r="C287" s="39">
        <v>8.0710826288330498E-2</v>
      </c>
      <c r="D287" s="50">
        <v>8.0505428543469759E-2</v>
      </c>
      <c r="E287" s="55">
        <v>0</v>
      </c>
      <c r="F287" s="56">
        <v>0</v>
      </c>
    </row>
    <row r="288" spans="1:6" x14ac:dyDescent="0.25">
      <c r="A288" s="54" t="s">
        <v>606</v>
      </c>
      <c r="B288" s="49" t="s">
        <v>607</v>
      </c>
      <c r="C288" s="39">
        <v>0.12418621346079498</v>
      </c>
      <c r="D288" s="58">
        <v>0.1237845267860882</v>
      </c>
      <c r="E288" s="55">
        <v>0</v>
      </c>
      <c r="F288" s="56">
        <v>0</v>
      </c>
    </row>
    <row r="289" spans="1:6" x14ac:dyDescent="0.25">
      <c r="A289" s="54" t="s">
        <v>608</v>
      </c>
      <c r="B289" s="49" t="s">
        <v>609</v>
      </c>
      <c r="C289" s="39">
        <v>7.3247792652705035E-2</v>
      </c>
      <c r="D289" s="50">
        <v>7.3145736660809202E-2</v>
      </c>
      <c r="E289" s="55">
        <v>0</v>
      </c>
      <c r="F289" s="56">
        <v>0</v>
      </c>
    </row>
    <row r="290" spans="1:6" x14ac:dyDescent="0.25">
      <c r="A290" s="54" t="s">
        <v>610</v>
      </c>
      <c r="B290" s="49" t="s">
        <v>611</v>
      </c>
      <c r="C290" s="39">
        <v>0.32436383588859141</v>
      </c>
      <c r="D290" s="50">
        <v>0.32429628738715249</v>
      </c>
      <c r="E290" s="55">
        <v>0</v>
      </c>
      <c r="F290" s="56">
        <v>0</v>
      </c>
    </row>
    <row r="291" spans="1:6" x14ac:dyDescent="0.25">
      <c r="A291" s="54" t="s">
        <v>612</v>
      </c>
      <c r="B291" s="49" t="s">
        <v>613</v>
      </c>
      <c r="C291" s="39">
        <v>1.3894429716749968E-2</v>
      </c>
      <c r="D291" s="50">
        <v>1.3894399959981074E-2</v>
      </c>
      <c r="E291" s="55">
        <v>0</v>
      </c>
      <c r="F291" s="56">
        <v>0</v>
      </c>
    </row>
    <row r="292" spans="1:6" x14ac:dyDescent="0.25">
      <c r="A292" s="54" t="s">
        <v>614</v>
      </c>
      <c r="B292" s="49" t="s">
        <v>615</v>
      </c>
      <c r="C292" s="39">
        <v>3.8633545924587412E-2</v>
      </c>
      <c r="D292" s="50">
        <v>3.854286716141124E-2</v>
      </c>
      <c r="E292" s="55">
        <v>0</v>
      </c>
      <c r="F292" s="56">
        <v>0</v>
      </c>
    </row>
    <row r="293" spans="1:6" x14ac:dyDescent="0.25">
      <c r="A293" s="54" t="s">
        <v>616</v>
      </c>
      <c r="B293" s="49" t="s">
        <v>617</v>
      </c>
      <c r="C293" s="39">
        <v>0.10503321660156524</v>
      </c>
      <c r="D293" s="50">
        <v>0.10575842669260266</v>
      </c>
      <c r="E293" s="55">
        <v>0</v>
      </c>
      <c r="F293" s="56">
        <v>0</v>
      </c>
    </row>
    <row r="294" spans="1:6" x14ac:dyDescent="0.25">
      <c r="A294" s="54" t="s">
        <v>618</v>
      </c>
      <c r="B294" s="49" t="s">
        <v>619</v>
      </c>
      <c r="C294" s="39">
        <v>5.0166069592359766E-2</v>
      </c>
      <c r="D294" s="50">
        <v>5.0052239179617056E-2</v>
      </c>
      <c r="E294" s="55">
        <v>0</v>
      </c>
      <c r="F294" s="56">
        <v>0</v>
      </c>
    </row>
    <row r="295" spans="1:6" x14ac:dyDescent="0.25">
      <c r="A295" s="54" t="s">
        <v>620</v>
      </c>
      <c r="B295" s="49" t="s">
        <v>621</v>
      </c>
      <c r="C295" s="39">
        <v>0.10314726990627088</v>
      </c>
      <c r="D295" s="50">
        <v>0.10295480384453054</v>
      </c>
      <c r="E295" s="55">
        <v>0</v>
      </c>
      <c r="F295" s="56">
        <v>0</v>
      </c>
    </row>
    <row r="296" spans="1:6" x14ac:dyDescent="0.25">
      <c r="A296" s="54" t="s">
        <v>622</v>
      </c>
      <c r="B296" s="49" t="s">
        <v>623</v>
      </c>
      <c r="C296" s="39">
        <v>4.7717769929159118E-2</v>
      </c>
      <c r="D296" s="50">
        <v>4.7604454366821862E-2</v>
      </c>
      <c r="E296" s="55">
        <v>0</v>
      </c>
      <c r="F296" s="56">
        <v>0</v>
      </c>
    </row>
    <row r="297" spans="1:6" x14ac:dyDescent="0.25">
      <c r="A297" s="54" t="s">
        <v>624</v>
      </c>
      <c r="B297" s="49" t="s">
        <v>625</v>
      </c>
      <c r="C297" s="39">
        <v>5.3395145055238923E-2</v>
      </c>
      <c r="D297" s="50">
        <v>5.3307234805700265E-2</v>
      </c>
      <c r="E297" s="55">
        <v>0</v>
      </c>
      <c r="F297" s="56">
        <v>0</v>
      </c>
    </row>
    <row r="298" spans="1:6" x14ac:dyDescent="0.25">
      <c r="A298" s="54" t="s">
        <v>626</v>
      </c>
      <c r="B298" s="49" t="s">
        <v>627</v>
      </c>
      <c r="C298" s="39">
        <v>4.6368878401329069E-2</v>
      </c>
      <c r="D298" s="50">
        <v>4.6264095365810526E-2</v>
      </c>
      <c r="E298" s="55">
        <v>0</v>
      </c>
      <c r="F298" s="56">
        <v>0</v>
      </c>
    </row>
    <row r="299" spans="1:6" x14ac:dyDescent="0.25">
      <c r="A299" s="54" t="s">
        <v>628</v>
      </c>
      <c r="B299" s="49" t="s">
        <v>629</v>
      </c>
      <c r="C299" s="39">
        <v>5.4436436282092285E-2</v>
      </c>
      <c r="D299" s="50">
        <v>5.429970454252727E-2</v>
      </c>
      <c r="E299" s="55">
        <v>0</v>
      </c>
      <c r="F299" s="56">
        <v>0</v>
      </c>
    </row>
    <row r="300" spans="1:6" x14ac:dyDescent="0.25">
      <c r="A300" s="54" t="s">
        <v>630</v>
      </c>
      <c r="B300" s="49" t="s">
        <v>631</v>
      </c>
      <c r="C300" s="39">
        <v>6.4899700295947922E-3</v>
      </c>
      <c r="D300" s="50">
        <v>6.5423103371965302E-3</v>
      </c>
      <c r="E300" s="55">
        <v>0</v>
      </c>
      <c r="F300" s="56">
        <v>0</v>
      </c>
    </row>
    <row r="301" spans="1:6" x14ac:dyDescent="0.25">
      <c r="A301" s="54" t="s">
        <v>632</v>
      </c>
      <c r="B301" s="49" t="s">
        <v>633</v>
      </c>
      <c r="C301" s="39">
        <v>5.2849098772415427E-2</v>
      </c>
      <c r="D301" s="50">
        <v>5.2925785562241028E-2</v>
      </c>
      <c r="E301" s="55">
        <v>0</v>
      </c>
      <c r="F301" s="56">
        <v>0</v>
      </c>
    </row>
    <row r="302" spans="1:6" x14ac:dyDescent="0.25">
      <c r="A302" s="54" t="s">
        <v>634</v>
      </c>
      <c r="B302" s="49" t="s">
        <v>635</v>
      </c>
      <c r="C302" s="39">
        <v>7.6267249630258563E-2</v>
      </c>
      <c r="D302" s="50">
        <v>7.6286444870510783E-2</v>
      </c>
      <c r="E302" s="55">
        <v>0</v>
      </c>
      <c r="F302" s="56">
        <v>0</v>
      </c>
    </row>
    <row r="303" spans="1:6" x14ac:dyDescent="0.25">
      <c r="A303" s="54" t="s">
        <v>636</v>
      </c>
      <c r="B303" s="49" t="s">
        <v>637</v>
      </c>
      <c r="C303" s="39">
        <v>0.13278719578409534</v>
      </c>
      <c r="D303" s="50">
        <v>0.13278817117535949</v>
      </c>
      <c r="E303" s="55">
        <v>0</v>
      </c>
      <c r="F303" s="56">
        <v>0</v>
      </c>
    </row>
    <row r="304" spans="1:6" x14ac:dyDescent="0.25">
      <c r="A304" s="54" t="s">
        <v>638</v>
      </c>
      <c r="B304" s="49" t="s">
        <v>639</v>
      </c>
      <c r="C304" s="39">
        <v>2.1747839883703407E-2</v>
      </c>
      <c r="D304" s="50">
        <v>2.1694056699173167E-2</v>
      </c>
      <c r="E304" s="55">
        <v>0</v>
      </c>
      <c r="F304" s="56">
        <v>0</v>
      </c>
    </row>
    <row r="305" spans="1:6" x14ac:dyDescent="0.25">
      <c r="A305" s="54" t="s">
        <v>640</v>
      </c>
      <c r="B305" s="49" t="s">
        <v>641</v>
      </c>
      <c r="C305" s="39">
        <v>8.8833280332572984E-2</v>
      </c>
      <c r="D305" s="50">
        <v>8.8830211032402878E-2</v>
      </c>
      <c r="E305" s="55">
        <v>0</v>
      </c>
      <c r="F305" s="56">
        <v>0</v>
      </c>
    </row>
    <row r="306" spans="1:6" x14ac:dyDescent="0.25">
      <c r="A306" s="54" t="s">
        <v>642</v>
      </c>
      <c r="B306" s="49" t="s">
        <v>643</v>
      </c>
      <c r="C306" s="39">
        <v>4.9753605399620787E-2</v>
      </c>
      <c r="D306" s="50">
        <v>4.9640818475754384E-2</v>
      </c>
      <c r="E306" s="55">
        <v>0</v>
      </c>
      <c r="F306" s="56">
        <v>0</v>
      </c>
    </row>
    <row r="307" spans="1:6" x14ac:dyDescent="0.25">
      <c r="A307" s="54" t="s">
        <v>644</v>
      </c>
      <c r="B307" s="57" t="s">
        <v>645</v>
      </c>
      <c r="C307" s="39">
        <v>5.8719709926942316E-2</v>
      </c>
      <c r="D307" s="50">
        <v>5.881385698081891E-2</v>
      </c>
      <c r="E307" s="55">
        <v>0</v>
      </c>
      <c r="F307" s="56">
        <v>0</v>
      </c>
    </row>
    <row r="308" spans="1:6" x14ac:dyDescent="0.25">
      <c r="A308" s="54" t="s">
        <v>646</v>
      </c>
      <c r="B308" s="49" t="s">
        <v>647</v>
      </c>
      <c r="C308" s="39">
        <v>5.319856202388739E-2</v>
      </c>
      <c r="D308" s="50">
        <v>5.319449588275825E-2</v>
      </c>
      <c r="E308" s="55">
        <v>0</v>
      </c>
      <c r="F308" s="56">
        <v>0</v>
      </c>
    </row>
    <row r="309" spans="1:6" x14ac:dyDescent="0.25">
      <c r="A309" s="54" t="s">
        <v>646</v>
      </c>
      <c r="B309" s="49" t="s">
        <v>648</v>
      </c>
      <c r="C309" s="39">
        <v>8.4114312120610504E-2</v>
      </c>
      <c r="D309" s="50">
        <v>8.4107882986982629E-2</v>
      </c>
      <c r="E309" s="55">
        <v>1</v>
      </c>
      <c r="F309" s="56">
        <v>0</v>
      </c>
    </row>
    <row r="310" spans="1:6" x14ac:dyDescent="0.25">
      <c r="A310" s="54" t="s">
        <v>649</v>
      </c>
      <c r="B310" s="49" t="s">
        <v>650</v>
      </c>
      <c r="C310" s="39">
        <v>3.3201398389208721E-2</v>
      </c>
      <c r="D310" s="50">
        <v>3.3214085538007768E-2</v>
      </c>
      <c r="E310" s="55">
        <v>0</v>
      </c>
      <c r="F310" s="56">
        <v>0</v>
      </c>
    </row>
    <row r="311" spans="1:6" x14ac:dyDescent="0.25">
      <c r="A311" s="54" t="s">
        <v>651</v>
      </c>
      <c r="B311" s="49" t="s">
        <v>652</v>
      </c>
      <c r="C311" s="39">
        <v>3.7653816766240189E-2</v>
      </c>
      <c r="D311" s="50">
        <v>3.7580344853513803E-2</v>
      </c>
      <c r="E311" s="55">
        <v>0</v>
      </c>
      <c r="F311" s="56">
        <v>0</v>
      </c>
    </row>
    <row r="312" spans="1:6" x14ac:dyDescent="0.25">
      <c r="A312" s="54" t="s">
        <v>653</v>
      </c>
      <c r="B312" s="49" t="s">
        <v>654</v>
      </c>
      <c r="C312" s="39">
        <v>3.4922557278212432E-2</v>
      </c>
      <c r="D312" s="50">
        <v>3.489042384939816E-2</v>
      </c>
      <c r="E312" s="55">
        <v>0</v>
      </c>
      <c r="F312" s="56">
        <v>0</v>
      </c>
    </row>
    <row r="313" spans="1:6" x14ac:dyDescent="0.25">
      <c r="A313" s="54" t="s">
        <v>655</v>
      </c>
      <c r="B313" s="49" t="s">
        <v>656</v>
      </c>
      <c r="C313" s="39">
        <v>7.3514663295539087E-2</v>
      </c>
      <c r="D313" s="50">
        <v>7.4232411918218666E-2</v>
      </c>
      <c r="E313" s="55">
        <v>0</v>
      </c>
      <c r="F313" s="56">
        <v>0</v>
      </c>
    </row>
    <row r="314" spans="1:6" x14ac:dyDescent="0.25">
      <c r="A314" s="54" t="s">
        <v>657</v>
      </c>
      <c r="B314" s="57" t="s">
        <v>658</v>
      </c>
      <c r="C314" s="39">
        <v>5.2761934330364614E-2</v>
      </c>
      <c r="D314" s="50">
        <v>5.3088083511719918E-2</v>
      </c>
      <c r="E314" s="55">
        <v>0</v>
      </c>
      <c r="F314" s="56">
        <v>0</v>
      </c>
    </row>
    <row r="315" spans="1:6" x14ac:dyDescent="0.25">
      <c r="A315" s="54" t="s">
        <v>659</v>
      </c>
      <c r="B315" s="49" t="s">
        <v>660</v>
      </c>
      <c r="C315" s="39">
        <v>0.10542948492396878</v>
      </c>
      <c r="D315" s="50">
        <v>0.10513921119382115</v>
      </c>
      <c r="E315" s="55">
        <v>0</v>
      </c>
      <c r="F315" s="56">
        <v>0</v>
      </c>
    </row>
    <row r="316" spans="1:6" x14ac:dyDescent="0.25">
      <c r="A316" s="54" t="s">
        <v>661</v>
      </c>
      <c r="B316" s="49" t="s">
        <v>662</v>
      </c>
      <c r="C316" s="39">
        <v>5.8807576178343431E-2</v>
      </c>
      <c r="D316" s="50">
        <v>5.8915636096810019E-2</v>
      </c>
      <c r="E316" s="55">
        <v>0</v>
      </c>
      <c r="F316" s="56">
        <v>0</v>
      </c>
    </row>
    <row r="317" spans="1:6" x14ac:dyDescent="0.25">
      <c r="A317" s="54" t="s">
        <v>663</v>
      </c>
      <c r="B317" s="57" t="s">
        <v>664</v>
      </c>
      <c r="C317" s="39">
        <v>5.6113332483848984E-2</v>
      </c>
      <c r="D317" s="50">
        <v>5.611126812291295E-2</v>
      </c>
      <c r="E317" s="55">
        <v>0</v>
      </c>
      <c r="F317" s="56">
        <v>0</v>
      </c>
    </row>
    <row r="318" spans="1:6" x14ac:dyDescent="0.25">
      <c r="A318" s="54" t="s">
        <v>665</v>
      </c>
      <c r="B318" s="57" t="s">
        <v>666</v>
      </c>
      <c r="C318" s="39">
        <v>4.744714791791195E-2</v>
      </c>
      <c r="D318" s="50">
        <v>4.7663556695340732E-2</v>
      </c>
      <c r="E318" s="55">
        <v>0</v>
      </c>
      <c r="F318" s="56">
        <v>0</v>
      </c>
    </row>
  </sheetData>
  <mergeCells count="8">
    <mergeCell ref="A1:F1"/>
    <mergeCell ref="A2:F2"/>
    <mergeCell ref="A3:A4"/>
    <mergeCell ref="B3:B4"/>
    <mergeCell ref="C3:C4"/>
    <mergeCell ref="D3:D4"/>
    <mergeCell ref="E3:E4"/>
    <mergeCell ref="F3:F4"/>
  </mergeCells>
  <conditionalFormatting sqref="E5:F319">
    <cfRule type="cellIs" dxfId="16" priority="9" stopIfTrue="1" operator="equal">
      <formula>1</formula>
    </cfRule>
  </conditionalFormatting>
  <conditionalFormatting sqref="E1:F2">
    <cfRule type="cellIs" dxfId="15" priority="11" stopIfTrue="1" operator="equal">
      <formula>1</formula>
    </cfRule>
  </conditionalFormatting>
  <conditionalFormatting sqref="E3:F4">
    <cfRule type="cellIs" dxfId="14" priority="10" stopIfTrue="1" operator="equal">
      <formula>1</formula>
    </cfRule>
  </conditionalFormatting>
  <conditionalFormatting sqref="D320">
    <cfRule type="cellIs" dxfId="13" priority="1" stopIfTrue="1" operator="equal">
      <formula>1</formula>
    </cfRule>
  </conditionalFormatting>
  <pageMargins left="0.7" right="0.7" top="0.75" bottom="0.75" header="0.3" footer="0.3"/>
  <pageSetup scale="12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0"/>
  <sheetViews>
    <sheetView view="pageBreakPreview" zoomScale="80" zoomScaleNormal="100" zoomScaleSheetLayoutView="80" workbookViewId="0">
      <selection sqref="A1:D1"/>
    </sheetView>
  </sheetViews>
  <sheetFormatPr defaultColWidth="11.42578125" defaultRowHeight="15" x14ac:dyDescent="0.25"/>
  <cols>
    <col min="1" max="1" width="11.7109375" bestFit="1" customWidth="1"/>
    <col min="2" max="2" width="60.5703125" customWidth="1"/>
    <col min="3" max="3" width="29.28515625" bestFit="1" customWidth="1"/>
    <col min="4" max="4" width="28.7109375" bestFit="1" customWidth="1"/>
  </cols>
  <sheetData>
    <row r="1" spans="1:4" ht="60" customHeight="1" x14ac:dyDescent="0.25">
      <c r="A1" s="107"/>
      <c r="B1" s="107"/>
      <c r="C1" s="107"/>
      <c r="D1" s="107"/>
    </row>
    <row r="2" spans="1:4" ht="50.1" customHeight="1" thickBot="1" x14ac:dyDescent="0.3">
      <c r="A2" s="98" t="str">
        <f>"MARGIN INTERVALS EFFECTIVE ON "&amp;'OPTIONS - MARGIN INTERVALS'!A1</f>
        <v>MARGIN INTERVALS EFFECTIVE ON JANUARY 27, 2022</v>
      </c>
      <c r="B2" s="99"/>
      <c r="C2" s="99"/>
      <c r="D2" s="99"/>
    </row>
    <row r="3" spans="1:4" ht="15" customHeight="1" x14ac:dyDescent="0.25">
      <c r="A3" s="108" t="s">
        <v>17</v>
      </c>
      <c r="B3" s="108" t="s">
        <v>12</v>
      </c>
      <c r="C3" s="108" t="s">
        <v>13</v>
      </c>
      <c r="D3" s="108" t="s">
        <v>14</v>
      </c>
    </row>
    <row r="4" spans="1:4" ht="15.75" thickBot="1" x14ac:dyDescent="0.3">
      <c r="A4" s="109"/>
      <c r="B4" s="109"/>
      <c r="C4" s="109"/>
      <c r="D4" s="109"/>
    </row>
    <row r="5" spans="1:4" x14ac:dyDescent="0.25">
      <c r="A5" s="48" t="s">
        <v>667</v>
      </c>
      <c r="B5" s="49" t="s">
        <v>668</v>
      </c>
      <c r="C5" s="39">
        <v>1.7260675804119802E-3</v>
      </c>
      <c r="D5" s="50">
        <v>1.719456784616164E-3</v>
      </c>
    </row>
    <row r="6" spans="1:4" x14ac:dyDescent="0.25">
      <c r="A6" s="48" t="s">
        <v>669</v>
      </c>
      <c r="B6" s="49" t="s">
        <v>668</v>
      </c>
      <c r="C6" s="39">
        <v>2.6730763967242198E-3</v>
      </c>
      <c r="D6" s="50">
        <v>2.6598150369781803E-3</v>
      </c>
    </row>
    <row r="7" spans="1:4" x14ac:dyDescent="0.25">
      <c r="A7" s="48" t="s">
        <v>670</v>
      </c>
      <c r="B7" s="49" t="s">
        <v>668</v>
      </c>
      <c r="C7" s="39">
        <v>2.7171735499208162E-3</v>
      </c>
      <c r="D7" s="50">
        <v>2.7036893729740336E-3</v>
      </c>
    </row>
    <row r="8" spans="1:4" x14ac:dyDescent="0.25">
      <c r="A8" s="48" t="s">
        <v>671</v>
      </c>
      <c r="B8" s="49" t="s">
        <v>668</v>
      </c>
      <c r="C8" s="39">
        <v>2.5363343909218326E-3</v>
      </c>
      <c r="D8" s="50">
        <v>2.5260422206852639E-3</v>
      </c>
    </row>
    <row r="9" spans="1:4" x14ac:dyDescent="0.25">
      <c r="A9" s="48" t="s">
        <v>672</v>
      </c>
      <c r="B9" s="49" t="s">
        <v>673</v>
      </c>
      <c r="C9" s="39">
        <v>1.7915821257131079E-2</v>
      </c>
      <c r="D9" s="50">
        <v>1.7894565189851139E-2</v>
      </c>
    </row>
    <row r="10" spans="1:4" x14ac:dyDescent="0.25">
      <c r="A10" s="48" t="s">
        <v>674</v>
      </c>
      <c r="B10" s="49" t="s">
        <v>675</v>
      </c>
      <c r="C10" s="39">
        <v>1.0895924940437611E-2</v>
      </c>
      <c r="D10" s="50">
        <v>1.0905081615576483E-2</v>
      </c>
    </row>
    <row r="11" spans="1:4" x14ac:dyDescent="0.25">
      <c r="A11" s="48" t="s">
        <v>676</v>
      </c>
      <c r="B11" s="49" t="s">
        <v>677</v>
      </c>
      <c r="C11" s="39">
        <v>4.5598949861909831E-3</v>
      </c>
      <c r="D11" s="50">
        <v>4.560961743561456E-3</v>
      </c>
    </row>
    <row r="12" spans="1:4" x14ac:dyDescent="0.25">
      <c r="A12" s="48" t="s">
        <v>678</v>
      </c>
      <c r="B12" s="49" t="s">
        <v>679</v>
      </c>
      <c r="C12" s="39">
        <v>8.2577999679856503E-4</v>
      </c>
      <c r="D12" s="50">
        <v>8.2547490177010171E-4</v>
      </c>
    </row>
    <row r="13" spans="1:4" x14ac:dyDescent="0.25">
      <c r="A13" s="48" t="s">
        <v>680</v>
      </c>
      <c r="B13" s="49" t="s">
        <v>679</v>
      </c>
      <c r="C13" s="39">
        <v>2.3319645093604815E-3</v>
      </c>
      <c r="D13" s="50">
        <v>2.320263383170389E-3</v>
      </c>
    </row>
    <row r="14" spans="1:4" x14ac:dyDescent="0.25">
      <c r="A14" s="63" t="s">
        <v>681</v>
      </c>
      <c r="B14" s="49" t="s">
        <v>679</v>
      </c>
      <c r="C14" s="39">
        <v>2.3540729620649781E-3</v>
      </c>
      <c r="D14" s="50">
        <v>2.3422611119359297E-3</v>
      </c>
    </row>
    <row r="15" spans="1:4" x14ac:dyDescent="0.25">
      <c r="A15" s="48" t="s">
        <v>682</v>
      </c>
      <c r="B15" s="49" t="s">
        <v>679</v>
      </c>
      <c r="C15" s="39">
        <v>2.3568333587727264E-3</v>
      </c>
      <c r="D15" s="50">
        <v>2.3450076596518129E-3</v>
      </c>
    </row>
    <row r="16" spans="1:4" x14ac:dyDescent="0.25">
      <c r="A16" s="48" t="s">
        <v>683</v>
      </c>
      <c r="B16" s="49" t="s">
        <v>684</v>
      </c>
      <c r="C16" s="39">
        <v>4.4811127669379301E-2</v>
      </c>
      <c r="D16" s="50">
        <v>4.4793000205988094E-2</v>
      </c>
    </row>
    <row r="17" spans="1:4" x14ac:dyDescent="0.25">
      <c r="A17" s="63" t="s">
        <v>685</v>
      </c>
      <c r="B17" s="49" t="s">
        <v>686</v>
      </c>
      <c r="C17" s="39">
        <v>4.9623077792286821E-2</v>
      </c>
      <c r="D17" s="50">
        <v>4.951323652122766E-2</v>
      </c>
    </row>
    <row r="18" spans="1:4" x14ac:dyDescent="0.25">
      <c r="A18" s="63" t="s">
        <v>687</v>
      </c>
      <c r="B18" s="49" t="s">
        <v>688</v>
      </c>
      <c r="C18" s="39">
        <v>5.0481955231618102E-2</v>
      </c>
      <c r="D18" s="50">
        <v>5.0363811611772946E-2</v>
      </c>
    </row>
    <row r="19" spans="1:4" x14ac:dyDescent="0.25">
      <c r="A19" s="63" t="s">
        <v>689</v>
      </c>
      <c r="B19" s="49" t="s">
        <v>690</v>
      </c>
      <c r="C19" s="39">
        <v>3.2025376922724655E-2</v>
      </c>
      <c r="D19" s="50">
        <v>3.3399714842829768E-2</v>
      </c>
    </row>
    <row r="20" spans="1:4" x14ac:dyDescent="0.25">
      <c r="A20" s="63" t="s">
        <v>691</v>
      </c>
      <c r="B20" s="49" t="s">
        <v>690</v>
      </c>
      <c r="C20" s="39">
        <v>7.0557706978918638E-2</v>
      </c>
      <c r="D20" s="50">
        <v>7.0614956247071217E-2</v>
      </c>
    </row>
    <row r="21" spans="1:4" x14ac:dyDescent="0.25">
      <c r="A21" s="63" t="s">
        <v>692</v>
      </c>
      <c r="B21" s="53" t="s">
        <v>690</v>
      </c>
      <c r="C21" s="39">
        <v>6.1518293491797396E-2</v>
      </c>
      <c r="D21" s="50">
        <v>6.0899051619796071E-2</v>
      </c>
    </row>
    <row r="22" spans="1:4" x14ac:dyDescent="0.25">
      <c r="A22" s="63" t="s">
        <v>693</v>
      </c>
      <c r="B22" s="53" t="s">
        <v>694</v>
      </c>
      <c r="C22" s="39">
        <v>4.9309327602822327E-2</v>
      </c>
      <c r="D22" s="50">
        <v>4.9203866295523549E-2</v>
      </c>
    </row>
    <row r="23" spans="1:4" x14ac:dyDescent="0.25">
      <c r="A23" s="63" t="s">
        <v>695</v>
      </c>
      <c r="B23" s="53" t="s">
        <v>696</v>
      </c>
      <c r="C23" s="39">
        <v>0.11154512325024687</v>
      </c>
      <c r="D23" s="50">
        <v>0.11135476058500732</v>
      </c>
    </row>
    <row r="24" spans="1:4" x14ac:dyDescent="0.25">
      <c r="A24" s="63" t="s">
        <v>697</v>
      </c>
      <c r="B24" s="53" t="s">
        <v>698</v>
      </c>
      <c r="C24" s="39">
        <v>5.2728406467779196E-2</v>
      </c>
      <c r="D24" s="50">
        <v>5.265111615848761E-2</v>
      </c>
    </row>
    <row r="25" spans="1:4" x14ac:dyDescent="0.25">
      <c r="A25" s="63" t="s">
        <v>699</v>
      </c>
      <c r="B25" s="53" t="s">
        <v>700</v>
      </c>
      <c r="C25" s="39">
        <v>5.0676539112049418E-2</v>
      </c>
      <c r="D25" s="50">
        <v>5.0564955010871535E-2</v>
      </c>
    </row>
    <row r="26" spans="1:4" x14ac:dyDescent="0.25">
      <c r="A26" s="63" t="s">
        <v>701</v>
      </c>
      <c r="B26" s="53" t="s">
        <v>702</v>
      </c>
      <c r="C26" s="39">
        <v>7.1374054228813003E-2</v>
      </c>
      <c r="D26" s="50">
        <v>7.2075827991478811E-2</v>
      </c>
    </row>
    <row r="27" spans="1:4" x14ac:dyDescent="0.25">
      <c r="A27" s="63" t="s">
        <v>703</v>
      </c>
      <c r="B27" s="53" t="s">
        <v>704</v>
      </c>
      <c r="C27" s="39">
        <v>5.5019375019655085E-2</v>
      </c>
      <c r="D27" s="50">
        <v>5.4929688948532271E-2</v>
      </c>
    </row>
    <row r="28" spans="1:4" x14ac:dyDescent="0.25">
      <c r="A28" s="63" t="s">
        <v>705</v>
      </c>
      <c r="B28" s="53" t="s">
        <v>706</v>
      </c>
      <c r="C28" s="39">
        <v>5.0676539112049418E-2</v>
      </c>
      <c r="D28" s="50">
        <v>5.0564955010871535E-2</v>
      </c>
    </row>
    <row r="29" spans="1:4" x14ac:dyDescent="0.25">
      <c r="A29" s="63" t="s">
        <v>707</v>
      </c>
      <c r="B29" s="53" t="s">
        <v>708</v>
      </c>
      <c r="C29" s="39">
        <v>3.9014066470566211E-2</v>
      </c>
      <c r="D29" s="50">
        <v>3.9000746538287938E-2</v>
      </c>
    </row>
    <row r="30" spans="1:4" x14ac:dyDescent="0.25">
      <c r="A30" s="63" t="s">
        <v>709</v>
      </c>
      <c r="B30" s="53" t="s">
        <v>710</v>
      </c>
      <c r="C30" s="39">
        <v>0.1056815481945694</v>
      </c>
      <c r="D30" s="50">
        <v>0.10647865171122503</v>
      </c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69" orientation="portrait" horizontalDpi="1200" verticalDpi="12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4"/>
  <sheetViews>
    <sheetView view="pageBreakPreview" zoomScale="80" zoomScaleNormal="80" zoomScaleSheetLayoutView="80" workbookViewId="0">
      <selection sqref="A1:D1"/>
    </sheetView>
  </sheetViews>
  <sheetFormatPr defaultColWidth="11.42578125" defaultRowHeight="15" x14ac:dyDescent="0.25"/>
  <cols>
    <col min="1" max="1" width="12.85546875" customWidth="1"/>
    <col min="2" max="2" width="43.7109375" bestFit="1" customWidth="1"/>
    <col min="3" max="3" width="34.28515625" bestFit="1" customWidth="1"/>
    <col min="4" max="4" width="33.42578125" bestFit="1" customWidth="1"/>
  </cols>
  <sheetData>
    <row r="1" spans="1:4" ht="60" customHeight="1" x14ac:dyDescent="0.25">
      <c r="A1" s="110"/>
      <c r="B1" s="111"/>
      <c r="C1" s="111"/>
      <c r="D1" s="111"/>
    </row>
    <row r="2" spans="1:4" ht="50.1" customHeight="1" thickBot="1" x14ac:dyDescent="0.3">
      <c r="A2" s="98" t="str">
        <f>"MARGIN INTERVALS EFFECTIVE ON "&amp;'OPTIONS - MARGIN INTERVALS'!A1</f>
        <v>MARGIN INTERVALS EFFECTIVE ON JANUARY 27, 2022</v>
      </c>
      <c r="B2" s="99"/>
      <c r="C2" s="99"/>
      <c r="D2" s="99"/>
    </row>
    <row r="3" spans="1:4" ht="15" customHeight="1" x14ac:dyDescent="0.25">
      <c r="A3" s="112" t="s">
        <v>17</v>
      </c>
      <c r="B3" s="114" t="s">
        <v>12</v>
      </c>
      <c r="C3" s="116" t="s">
        <v>13</v>
      </c>
      <c r="D3" s="118" t="s">
        <v>14</v>
      </c>
    </row>
    <row r="4" spans="1:4" ht="15.75" thickBot="1" x14ac:dyDescent="0.3">
      <c r="A4" s="113"/>
      <c r="B4" s="115"/>
      <c r="C4" s="117"/>
      <c r="D4" s="119"/>
    </row>
    <row r="5" spans="1:4" x14ac:dyDescent="0.25">
      <c r="A5" s="37" t="s">
        <v>711</v>
      </c>
      <c r="B5" s="38" t="s">
        <v>67</v>
      </c>
      <c r="C5" s="64">
        <v>0.1030042446184315</v>
      </c>
      <c r="D5" s="40">
        <v>0.10274941585276955</v>
      </c>
    </row>
    <row r="6" spans="1:4" x14ac:dyDescent="0.25">
      <c r="A6" s="48" t="s">
        <v>712</v>
      </c>
      <c r="B6" s="49" t="s">
        <v>127</v>
      </c>
      <c r="C6" s="39">
        <v>9.9975211363396987E-2</v>
      </c>
      <c r="D6" s="45">
        <v>9.9656417776472356E-2</v>
      </c>
    </row>
    <row r="7" spans="1:4" x14ac:dyDescent="0.25">
      <c r="A7" s="48" t="s">
        <v>713</v>
      </c>
      <c r="B7" s="49" t="s">
        <v>53</v>
      </c>
      <c r="C7" s="39">
        <v>0.13350539314613555</v>
      </c>
      <c r="D7" s="50">
        <v>0.13319044081358067</v>
      </c>
    </row>
    <row r="8" spans="1:4" x14ac:dyDescent="0.25">
      <c r="A8" s="48" t="s">
        <v>714</v>
      </c>
      <c r="B8" s="49" t="s">
        <v>61</v>
      </c>
      <c r="C8" s="39">
        <v>6.8141638673946847E-2</v>
      </c>
      <c r="D8" s="50">
        <v>6.8138205432332205E-2</v>
      </c>
    </row>
    <row r="9" spans="1:4" x14ac:dyDescent="0.25">
      <c r="A9" s="48" t="s">
        <v>715</v>
      </c>
      <c r="B9" s="49" t="s">
        <v>69</v>
      </c>
      <c r="C9" s="39">
        <v>0.11740476290073333</v>
      </c>
      <c r="D9" s="45">
        <v>0.11705630326587224</v>
      </c>
    </row>
    <row r="10" spans="1:4" x14ac:dyDescent="0.25">
      <c r="A10" s="48" t="s">
        <v>716</v>
      </c>
      <c r="B10" s="49" t="s">
        <v>41</v>
      </c>
      <c r="C10" s="39">
        <v>0.11755988099933516</v>
      </c>
      <c r="D10" s="50">
        <v>0.1173106386525874</v>
      </c>
    </row>
    <row r="11" spans="1:4" x14ac:dyDescent="0.25">
      <c r="A11" s="48" t="s">
        <v>717</v>
      </c>
      <c r="B11" s="49" t="s">
        <v>87</v>
      </c>
      <c r="C11" s="39">
        <v>0.17833438361796361</v>
      </c>
      <c r="D11" s="45">
        <v>0.17779303643668454</v>
      </c>
    </row>
    <row r="12" spans="1:4" x14ac:dyDescent="0.25">
      <c r="A12" s="48" t="s">
        <v>718</v>
      </c>
      <c r="B12" s="49" t="s">
        <v>93</v>
      </c>
      <c r="C12" s="39">
        <v>5.019106210919369E-2</v>
      </c>
      <c r="D12" s="50">
        <v>5.0175491875705178E-2</v>
      </c>
    </row>
    <row r="13" spans="1:4" x14ac:dyDescent="0.25">
      <c r="A13" s="48" t="s">
        <v>719</v>
      </c>
      <c r="B13" s="49" t="s">
        <v>103</v>
      </c>
      <c r="C13" s="39">
        <v>0.13671680582859205</v>
      </c>
      <c r="D13" s="45">
        <v>0.13670389815907741</v>
      </c>
    </row>
    <row r="14" spans="1:4" x14ac:dyDescent="0.25">
      <c r="A14" s="48" t="s">
        <v>720</v>
      </c>
      <c r="B14" s="49" t="s">
        <v>113</v>
      </c>
      <c r="C14" s="39">
        <v>6.9284032300283321E-2</v>
      </c>
      <c r="D14" s="50">
        <v>6.9534022261304756E-2</v>
      </c>
    </row>
    <row r="15" spans="1:4" x14ac:dyDescent="0.25">
      <c r="A15" s="48" t="s">
        <v>721</v>
      </c>
      <c r="B15" s="49" t="s">
        <v>161</v>
      </c>
      <c r="C15" s="39">
        <v>6.6553406597802955E-2</v>
      </c>
      <c r="D15" s="45">
        <v>6.6551135074664952E-2</v>
      </c>
    </row>
    <row r="16" spans="1:4" x14ac:dyDescent="0.25">
      <c r="A16" s="48" t="s">
        <v>722</v>
      </c>
      <c r="B16" s="49" t="s">
        <v>169</v>
      </c>
      <c r="C16" s="39">
        <v>0.15358123135799909</v>
      </c>
      <c r="D16" s="50">
        <v>0.15436659655228377</v>
      </c>
    </row>
    <row r="17" spans="1:4" x14ac:dyDescent="0.25">
      <c r="A17" s="48" t="s">
        <v>723</v>
      </c>
      <c r="B17" s="49" t="s">
        <v>135</v>
      </c>
      <c r="C17" s="39">
        <v>7.441437567939449E-2</v>
      </c>
      <c r="D17" s="45">
        <v>7.4405658231194188E-2</v>
      </c>
    </row>
    <row r="18" spans="1:4" x14ac:dyDescent="0.25">
      <c r="A18" s="48" t="s">
        <v>724</v>
      </c>
      <c r="B18" s="49" t="s">
        <v>497</v>
      </c>
      <c r="C18" s="39">
        <v>0.10099975019066942</v>
      </c>
      <c r="D18" s="50">
        <v>0.10088139111768567</v>
      </c>
    </row>
    <row r="19" spans="1:4" x14ac:dyDescent="0.25">
      <c r="A19" s="48" t="s">
        <v>725</v>
      </c>
      <c r="B19" s="49" t="s">
        <v>165</v>
      </c>
      <c r="C19" s="39">
        <v>6.488569924277475E-2</v>
      </c>
      <c r="D19" s="45">
        <v>6.4766362098853975E-2</v>
      </c>
    </row>
    <row r="20" spans="1:4" x14ac:dyDescent="0.25">
      <c r="A20" s="48" t="s">
        <v>726</v>
      </c>
      <c r="B20" s="49" t="s">
        <v>167</v>
      </c>
      <c r="C20" s="39">
        <v>7.8038761183330571E-2</v>
      </c>
      <c r="D20" s="50">
        <v>7.7811209973338458E-2</v>
      </c>
    </row>
    <row r="21" spans="1:4" x14ac:dyDescent="0.25">
      <c r="A21" s="48" t="s">
        <v>727</v>
      </c>
      <c r="B21" s="49" t="s">
        <v>163</v>
      </c>
      <c r="C21" s="39">
        <v>0.12281102254225583</v>
      </c>
      <c r="D21" s="45">
        <v>0.1231223167454913</v>
      </c>
    </row>
    <row r="22" spans="1:4" x14ac:dyDescent="0.25">
      <c r="A22" s="48" t="s">
        <v>728</v>
      </c>
      <c r="B22" s="49" t="s">
        <v>181</v>
      </c>
      <c r="C22" s="39">
        <v>6.5798892104170906E-2</v>
      </c>
      <c r="D22" s="50">
        <v>6.6184678988997783E-2</v>
      </c>
    </row>
    <row r="23" spans="1:4" x14ac:dyDescent="0.25">
      <c r="A23" s="48" t="s">
        <v>729</v>
      </c>
      <c r="B23" s="49" t="s">
        <v>153</v>
      </c>
      <c r="C23" s="39">
        <v>8.0157969281332855E-2</v>
      </c>
      <c r="D23" s="45">
        <v>8.0081411439801714E-2</v>
      </c>
    </row>
    <row r="24" spans="1:4" x14ac:dyDescent="0.25">
      <c r="A24" s="48" t="s">
        <v>730</v>
      </c>
      <c r="B24" s="49" t="s">
        <v>203</v>
      </c>
      <c r="C24" s="39">
        <v>6.1523170326134226E-2</v>
      </c>
      <c r="D24" s="50">
        <v>6.1523684392805297E-2</v>
      </c>
    </row>
    <row r="25" spans="1:4" x14ac:dyDescent="0.25">
      <c r="A25" s="48" t="s">
        <v>731</v>
      </c>
      <c r="B25" s="49" t="s">
        <v>235</v>
      </c>
      <c r="C25" s="39">
        <v>6.0219352527235703E-2</v>
      </c>
      <c r="D25" s="45">
        <v>6.0215438325211909E-2</v>
      </c>
    </row>
    <row r="26" spans="1:4" x14ac:dyDescent="0.25">
      <c r="A26" s="48" t="s">
        <v>732</v>
      </c>
      <c r="B26" s="49" t="s">
        <v>223</v>
      </c>
      <c r="C26" s="39">
        <v>0.1112255991880409</v>
      </c>
      <c r="D26" s="50">
        <v>0.11161959117385518</v>
      </c>
    </row>
    <row r="27" spans="1:4" x14ac:dyDescent="0.25">
      <c r="A27" s="48" t="s">
        <v>733</v>
      </c>
      <c r="B27" s="49" t="s">
        <v>617</v>
      </c>
      <c r="C27" s="39">
        <v>0.10503321660156524</v>
      </c>
      <c r="D27" s="45">
        <v>0.10575842669260266</v>
      </c>
    </row>
    <row r="28" spans="1:4" x14ac:dyDescent="0.25">
      <c r="A28" s="48" t="s">
        <v>734</v>
      </c>
      <c r="B28" s="49" t="s">
        <v>97</v>
      </c>
      <c r="C28" s="39">
        <v>0.10869975733612756</v>
      </c>
      <c r="D28" s="50">
        <v>0.10849241763937111</v>
      </c>
    </row>
    <row r="29" spans="1:4" x14ac:dyDescent="0.25">
      <c r="A29" s="48" t="s">
        <v>735</v>
      </c>
      <c r="B29" s="49" t="s">
        <v>229</v>
      </c>
      <c r="C29" s="39">
        <v>0.15053220477595267</v>
      </c>
      <c r="D29" s="45">
        <v>0.15053169202602737</v>
      </c>
    </row>
    <row r="30" spans="1:4" x14ac:dyDescent="0.25">
      <c r="A30" s="48" t="s">
        <v>736</v>
      </c>
      <c r="B30" s="49" t="s">
        <v>233</v>
      </c>
      <c r="C30" s="39">
        <v>6.4642379646733458E-2</v>
      </c>
      <c r="D30" s="50">
        <v>6.4641515693317497E-2</v>
      </c>
    </row>
    <row r="31" spans="1:4" x14ac:dyDescent="0.25">
      <c r="A31" s="48" t="s">
        <v>737</v>
      </c>
      <c r="B31" s="49" t="s">
        <v>245</v>
      </c>
      <c r="C31" s="39">
        <v>0.28870097835125796</v>
      </c>
      <c r="D31" s="45">
        <v>0.28852309937651471</v>
      </c>
    </row>
    <row r="32" spans="1:4" x14ac:dyDescent="0.25">
      <c r="A32" s="48" t="s">
        <v>738</v>
      </c>
      <c r="B32" s="49" t="s">
        <v>247</v>
      </c>
      <c r="C32" s="39">
        <v>0.28870097835125796</v>
      </c>
      <c r="D32" s="50">
        <v>0.28852309937651471</v>
      </c>
    </row>
    <row r="33" spans="1:4" x14ac:dyDescent="0.25">
      <c r="A33" s="48" t="s">
        <v>739</v>
      </c>
      <c r="B33" s="49" t="s">
        <v>213</v>
      </c>
      <c r="C33" s="39">
        <v>0.28870097835125796</v>
      </c>
      <c r="D33" s="45">
        <v>0.28852309937651471</v>
      </c>
    </row>
    <row r="34" spans="1:4" x14ac:dyDescent="0.25">
      <c r="A34" s="48" t="s">
        <v>740</v>
      </c>
      <c r="B34" s="49" t="s">
        <v>355</v>
      </c>
      <c r="C34" s="39">
        <v>0.11917591757851666</v>
      </c>
      <c r="D34" s="50">
        <v>0.11882900586204313</v>
      </c>
    </row>
    <row r="35" spans="1:4" x14ac:dyDescent="0.25">
      <c r="A35" s="48" t="s">
        <v>741</v>
      </c>
      <c r="B35" s="49" t="s">
        <v>253</v>
      </c>
      <c r="C35" s="39">
        <v>7.7411988529477296E-2</v>
      </c>
      <c r="D35" s="45">
        <v>7.7245329793526357E-2</v>
      </c>
    </row>
    <row r="36" spans="1:4" x14ac:dyDescent="0.25">
      <c r="A36" s="48" t="s">
        <v>742</v>
      </c>
      <c r="B36" s="49" t="s">
        <v>265</v>
      </c>
      <c r="C36" s="39">
        <v>4.6995541112528745E-2</v>
      </c>
      <c r="D36" s="50">
        <v>4.6942191781184722E-2</v>
      </c>
    </row>
    <row r="37" spans="1:4" x14ac:dyDescent="0.25">
      <c r="A37" s="48" t="s">
        <v>743</v>
      </c>
      <c r="B37" s="49" t="s">
        <v>257</v>
      </c>
      <c r="C37" s="39">
        <v>9.7102192851770477E-2</v>
      </c>
      <c r="D37" s="45">
        <v>9.687395792649886E-2</v>
      </c>
    </row>
    <row r="38" spans="1:4" x14ac:dyDescent="0.25">
      <c r="A38" s="48" t="s">
        <v>744</v>
      </c>
      <c r="B38" s="49" t="s">
        <v>275</v>
      </c>
      <c r="C38" s="39">
        <v>6.3907502720662257E-2</v>
      </c>
      <c r="D38" s="50">
        <v>6.5246837858205078E-2</v>
      </c>
    </row>
    <row r="39" spans="1:4" x14ac:dyDescent="0.25">
      <c r="A39" s="48" t="s">
        <v>745</v>
      </c>
      <c r="B39" s="49" t="s">
        <v>323</v>
      </c>
      <c r="C39" s="39">
        <v>6.9314027730160793E-2</v>
      </c>
      <c r="D39" s="45">
        <v>6.9056915610416589E-2</v>
      </c>
    </row>
    <row r="40" spans="1:4" x14ac:dyDescent="0.25">
      <c r="A40" s="48" t="s">
        <v>746</v>
      </c>
      <c r="B40" s="49" t="s">
        <v>277</v>
      </c>
      <c r="C40" s="39">
        <v>0.12926512567334286</v>
      </c>
      <c r="D40" s="50">
        <v>0.12907010016722398</v>
      </c>
    </row>
    <row r="41" spans="1:4" x14ac:dyDescent="0.25">
      <c r="A41" s="48" t="s">
        <v>747</v>
      </c>
      <c r="B41" s="49" t="s">
        <v>287</v>
      </c>
      <c r="C41" s="39">
        <v>4.1167846765547106E-2</v>
      </c>
      <c r="D41" s="45">
        <v>4.115762031669884E-2</v>
      </c>
    </row>
    <row r="42" spans="1:4" x14ac:dyDescent="0.25">
      <c r="A42" s="48" t="s">
        <v>748</v>
      </c>
      <c r="B42" s="49" t="s">
        <v>249</v>
      </c>
      <c r="C42" s="39">
        <v>0.28870097835125796</v>
      </c>
      <c r="D42" s="50">
        <v>0.28852309937651471</v>
      </c>
    </row>
    <row r="43" spans="1:4" x14ac:dyDescent="0.25">
      <c r="A43" s="48" t="s">
        <v>749</v>
      </c>
      <c r="B43" s="49" t="s">
        <v>293</v>
      </c>
      <c r="C43" s="39">
        <v>0.28528354995434968</v>
      </c>
      <c r="D43" s="45">
        <v>0.28519782748014821</v>
      </c>
    </row>
    <row r="44" spans="1:4" x14ac:dyDescent="0.25">
      <c r="A44" s="48" t="s">
        <v>750</v>
      </c>
      <c r="B44" s="49" t="s">
        <v>317</v>
      </c>
      <c r="C44" s="39">
        <v>7.9649950766869426E-2</v>
      </c>
      <c r="D44" s="50">
        <v>7.9506375645241739E-2</v>
      </c>
    </row>
    <row r="45" spans="1:4" x14ac:dyDescent="0.25">
      <c r="A45" s="48" t="s">
        <v>751</v>
      </c>
      <c r="B45" s="49" t="s">
        <v>623</v>
      </c>
      <c r="C45" s="39">
        <v>4.7717769929159118E-2</v>
      </c>
      <c r="D45" s="45">
        <v>4.7604454366821862E-2</v>
      </c>
    </row>
    <row r="46" spans="1:4" x14ac:dyDescent="0.25">
      <c r="A46" s="48" t="s">
        <v>752</v>
      </c>
      <c r="B46" s="49" t="s">
        <v>319</v>
      </c>
      <c r="C46" s="39">
        <v>5.6421554060621361E-2</v>
      </c>
      <c r="D46" s="50">
        <v>5.6288613354848513E-2</v>
      </c>
    </row>
    <row r="47" spans="1:4" x14ac:dyDescent="0.25">
      <c r="A47" s="48" t="s">
        <v>753</v>
      </c>
      <c r="B47" s="49" t="s">
        <v>459</v>
      </c>
      <c r="C47" s="39">
        <v>6.2351878094315992E-2</v>
      </c>
      <c r="D47" s="45">
        <v>6.2398256956216494E-2</v>
      </c>
    </row>
    <row r="48" spans="1:4" x14ac:dyDescent="0.25">
      <c r="A48" s="48" t="s">
        <v>754</v>
      </c>
      <c r="B48" s="49" t="s">
        <v>627</v>
      </c>
      <c r="C48" s="39">
        <v>4.6368878401329069E-2</v>
      </c>
      <c r="D48" s="50">
        <v>4.6264095365810526E-2</v>
      </c>
    </row>
    <row r="49" spans="1:4" x14ac:dyDescent="0.25">
      <c r="A49" s="48" t="s">
        <v>755</v>
      </c>
      <c r="B49" s="49" t="s">
        <v>489</v>
      </c>
      <c r="C49" s="39">
        <v>7.5028444710984604E-2</v>
      </c>
      <c r="D49" s="45">
        <v>7.4821139859673397E-2</v>
      </c>
    </row>
    <row r="50" spans="1:4" x14ac:dyDescent="0.25">
      <c r="A50" s="48" t="s">
        <v>756</v>
      </c>
      <c r="B50" s="49" t="s">
        <v>341</v>
      </c>
      <c r="C50" s="39">
        <v>0.15238522611106811</v>
      </c>
      <c r="D50" s="50">
        <v>0.15205762033583609</v>
      </c>
    </row>
    <row r="51" spans="1:4" x14ac:dyDescent="0.25">
      <c r="A51" s="48" t="s">
        <v>757</v>
      </c>
      <c r="B51" s="49" t="s">
        <v>337</v>
      </c>
      <c r="C51" s="39">
        <v>0.14385529558585636</v>
      </c>
      <c r="D51" s="45">
        <v>0.14352868305550082</v>
      </c>
    </row>
    <row r="52" spans="1:4" x14ac:dyDescent="0.25">
      <c r="A52" s="48" t="s">
        <v>758</v>
      </c>
      <c r="B52" s="49" t="s">
        <v>339</v>
      </c>
      <c r="C52" s="39">
        <v>7.3942049980961544E-2</v>
      </c>
      <c r="D52" s="50">
        <v>7.3943875741078205E-2</v>
      </c>
    </row>
    <row r="53" spans="1:4" x14ac:dyDescent="0.25">
      <c r="A53" s="48" t="s">
        <v>759</v>
      </c>
      <c r="B53" s="49" t="s">
        <v>357</v>
      </c>
      <c r="C53" s="39">
        <v>0.10877794381221217</v>
      </c>
      <c r="D53" s="45">
        <v>0.10887040772596619</v>
      </c>
    </row>
    <row r="54" spans="1:4" x14ac:dyDescent="0.25">
      <c r="A54" s="48" t="s">
        <v>760</v>
      </c>
      <c r="B54" s="49" t="s">
        <v>493</v>
      </c>
      <c r="C54" s="39">
        <v>6.0391773826339347E-2</v>
      </c>
      <c r="D54" s="50">
        <v>6.0285458187148797E-2</v>
      </c>
    </row>
    <row r="55" spans="1:4" x14ac:dyDescent="0.25">
      <c r="A55" s="48" t="s">
        <v>761</v>
      </c>
      <c r="B55" s="49" t="s">
        <v>347</v>
      </c>
      <c r="C55" s="39">
        <v>5.6510848056373658E-2</v>
      </c>
      <c r="D55" s="45">
        <v>5.6405014795845622E-2</v>
      </c>
    </row>
    <row r="56" spans="1:4" x14ac:dyDescent="0.25">
      <c r="A56" s="48" t="s">
        <v>762</v>
      </c>
      <c r="B56" s="49" t="s">
        <v>363</v>
      </c>
      <c r="C56" s="39">
        <v>0.17111723106497512</v>
      </c>
      <c r="D56" s="50">
        <v>0.17064850451553942</v>
      </c>
    </row>
    <row r="57" spans="1:4" x14ac:dyDescent="0.25">
      <c r="A57" s="48" t="s">
        <v>763</v>
      </c>
      <c r="B57" s="49" t="s">
        <v>231</v>
      </c>
      <c r="C57" s="39">
        <v>4.2633567811819532E-2</v>
      </c>
      <c r="D57" s="45">
        <v>4.2549799758436854E-2</v>
      </c>
    </row>
    <row r="58" spans="1:4" x14ac:dyDescent="0.25">
      <c r="A58" s="48" t="s">
        <v>764</v>
      </c>
      <c r="B58" s="49" t="s">
        <v>375</v>
      </c>
      <c r="C58" s="39">
        <v>8.6569361024807001E-2</v>
      </c>
      <c r="D58" s="50">
        <v>8.6488769508550112E-2</v>
      </c>
    </row>
    <row r="59" spans="1:4" x14ac:dyDescent="0.25">
      <c r="A59" s="48" t="s">
        <v>765</v>
      </c>
      <c r="B59" s="49" t="s">
        <v>379</v>
      </c>
      <c r="C59" s="39">
        <v>9.9816376340555332E-2</v>
      </c>
      <c r="D59" s="45">
        <v>9.9540866914797063E-2</v>
      </c>
    </row>
    <row r="60" spans="1:4" x14ac:dyDescent="0.25">
      <c r="A60" s="48" t="s">
        <v>766</v>
      </c>
      <c r="B60" s="49" t="s">
        <v>299</v>
      </c>
      <c r="C60" s="39">
        <v>0.16247324168773278</v>
      </c>
      <c r="D60" s="50">
        <v>0.16214347509663299</v>
      </c>
    </row>
    <row r="61" spans="1:4" x14ac:dyDescent="0.25">
      <c r="A61" s="48" t="s">
        <v>767</v>
      </c>
      <c r="B61" s="49" t="s">
        <v>327</v>
      </c>
      <c r="C61" s="39">
        <v>0.10201017886529172</v>
      </c>
      <c r="D61" s="45">
        <v>0.10210492426778148</v>
      </c>
    </row>
    <row r="62" spans="1:4" x14ac:dyDescent="0.25">
      <c r="A62" s="48" t="s">
        <v>768</v>
      </c>
      <c r="B62" s="49" t="s">
        <v>255</v>
      </c>
      <c r="C62" s="39">
        <v>0.17351245414452038</v>
      </c>
      <c r="D62" s="50">
        <v>0.17299101821555946</v>
      </c>
    </row>
    <row r="63" spans="1:4" x14ac:dyDescent="0.25">
      <c r="A63" s="48" t="s">
        <v>769</v>
      </c>
      <c r="B63" s="49" t="s">
        <v>383</v>
      </c>
      <c r="C63" s="39">
        <v>5.6861780085080228E-2</v>
      </c>
      <c r="D63" s="45">
        <v>5.6794929555790824E-2</v>
      </c>
    </row>
    <row r="64" spans="1:4" x14ac:dyDescent="0.25">
      <c r="A64" s="48" t="s">
        <v>770</v>
      </c>
      <c r="B64" s="49" t="s">
        <v>387</v>
      </c>
      <c r="C64" s="39">
        <v>0.1374479888423461</v>
      </c>
      <c r="D64" s="45">
        <v>0.13732350870510174</v>
      </c>
    </row>
    <row r="65" spans="1:4" x14ac:dyDescent="0.25">
      <c r="A65" s="48" t="s">
        <v>771</v>
      </c>
      <c r="B65" s="49" t="s">
        <v>389</v>
      </c>
      <c r="C65" s="39">
        <v>7.3233946294483668E-2</v>
      </c>
      <c r="D65" s="45">
        <v>7.3338111163152878E-2</v>
      </c>
    </row>
    <row r="66" spans="1:4" x14ac:dyDescent="0.25">
      <c r="A66" s="48" t="s">
        <v>772</v>
      </c>
      <c r="B66" s="49" t="s">
        <v>267</v>
      </c>
      <c r="C66" s="39">
        <v>8.3012775765457431E-2</v>
      </c>
      <c r="D66" s="45">
        <v>8.3027246086062864E-2</v>
      </c>
    </row>
    <row r="67" spans="1:4" x14ac:dyDescent="0.25">
      <c r="A67" s="48" t="s">
        <v>773</v>
      </c>
      <c r="B67" s="49" t="s">
        <v>173</v>
      </c>
      <c r="C67" s="39">
        <v>0.19442114321956772</v>
      </c>
      <c r="D67" s="45">
        <v>0.19440920988322546</v>
      </c>
    </row>
    <row r="68" spans="1:4" x14ac:dyDescent="0.25">
      <c r="A68" s="48" t="s">
        <v>774</v>
      </c>
      <c r="B68" s="49" t="s">
        <v>115</v>
      </c>
      <c r="C68" s="39">
        <v>6.0901636727566516E-2</v>
      </c>
      <c r="D68" s="45">
        <v>6.0821375014182555E-2</v>
      </c>
    </row>
    <row r="69" spans="1:4" x14ac:dyDescent="0.25">
      <c r="A69" s="48" t="s">
        <v>775</v>
      </c>
      <c r="B69" s="49" t="s">
        <v>511</v>
      </c>
      <c r="C69" s="39">
        <v>8.9415944057976773E-2</v>
      </c>
      <c r="D69" s="45">
        <v>8.9429695403617032E-2</v>
      </c>
    </row>
    <row r="70" spans="1:4" x14ac:dyDescent="0.25">
      <c r="A70" s="48" t="s">
        <v>776</v>
      </c>
      <c r="B70" s="49" t="s">
        <v>403</v>
      </c>
      <c r="C70" s="39">
        <v>0.10506335165951475</v>
      </c>
      <c r="D70" s="45">
        <v>0.10457953302403786</v>
      </c>
    </row>
    <row r="71" spans="1:4" x14ac:dyDescent="0.25">
      <c r="A71" s="48" t="s">
        <v>777</v>
      </c>
      <c r="B71" s="49" t="s">
        <v>45</v>
      </c>
      <c r="C71" s="39">
        <v>0.29022326793222331</v>
      </c>
      <c r="D71" s="45">
        <v>0.28960287682269947</v>
      </c>
    </row>
    <row r="72" spans="1:4" x14ac:dyDescent="0.25">
      <c r="A72" s="48" t="s">
        <v>778</v>
      </c>
      <c r="B72" s="49" t="s">
        <v>137</v>
      </c>
      <c r="C72" s="39">
        <v>0.15288043052837916</v>
      </c>
      <c r="D72" s="45">
        <v>0.15229932077808611</v>
      </c>
    </row>
    <row r="73" spans="1:4" x14ac:dyDescent="0.25">
      <c r="A73" s="48" t="s">
        <v>779</v>
      </c>
      <c r="B73" s="49" t="s">
        <v>417</v>
      </c>
      <c r="C73" s="39">
        <v>8.2963389323592068E-2</v>
      </c>
      <c r="D73" s="45">
        <v>8.2743124299857335E-2</v>
      </c>
    </row>
    <row r="74" spans="1:4" x14ac:dyDescent="0.25">
      <c r="A74" s="48" t="s">
        <v>780</v>
      </c>
      <c r="B74" s="49" t="s">
        <v>205</v>
      </c>
      <c r="C74" s="39">
        <v>0.10873622850473919</v>
      </c>
      <c r="D74" s="45">
        <v>0.10835976143567405</v>
      </c>
    </row>
    <row r="75" spans="1:4" x14ac:dyDescent="0.25">
      <c r="A75" s="48" t="s">
        <v>781</v>
      </c>
      <c r="B75" s="49" t="s">
        <v>423</v>
      </c>
      <c r="C75" s="39">
        <v>7.0464092681252782E-2</v>
      </c>
      <c r="D75" s="45">
        <v>7.0445289173544451E-2</v>
      </c>
    </row>
    <row r="76" spans="1:4" x14ac:dyDescent="0.25">
      <c r="A76" s="48" t="s">
        <v>782</v>
      </c>
      <c r="B76" s="49" t="s">
        <v>549</v>
      </c>
      <c r="C76" s="39">
        <v>0.13168897809415825</v>
      </c>
      <c r="D76" s="45">
        <v>0.13119314288378503</v>
      </c>
    </row>
    <row r="77" spans="1:4" x14ac:dyDescent="0.25">
      <c r="A77" s="48" t="s">
        <v>783</v>
      </c>
      <c r="B77" s="49" t="s">
        <v>445</v>
      </c>
      <c r="C77" s="39">
        <v>0.11481228681640913</v>
      </c>
      <c r="D77" s="45">
        <v>0.11545353958232318</v>
      </c>
    </row>
    <row r="78" spans="1:4" x14ac:dyDescent="0.25">
      <c r="A78" s="48" t="s">
        <v>784</v>
      </c>
      <c r="B78" s="49" t="s">
        <v>601</v>
      </c>
      <c r="C78" s="39">
        <v>0.13011898841212249</v>
      </c>
      <c r="D78" s="45">
        <v>0.12983905414838368</v>
      </c>
    </row>
    <row r="79" spans="1:4" x14ac:dyDescent="0.25">
      <c r="A79" s="48" t="s">
        <v>785</v>
      </c>
      <c r="B79" s="49" t="s">
        <v>441</v>
      </c>
      <c r="C79" s="39">
        <v>7.4655989934095501E-2</v>
      </c>
      <c r="D79" s="45">
        <v>7.4671036022407086E-2</v>
      </c>
    </row>
    <row r="80" spans="1:4" x14ac:dyDescent="0.25">
      <c r="A80" s="48" t="s">
        <v>786</v>
      </c>
      <c r="B80" s="49" t="s">
        <v>433</v>
      </c>
      <c r="C80" s="39">
        <v>0.13819846108833272</v>
      </c>
      <c r="D80" s="45">
        <v>0.13779090908958044</v>
      </c>
    </row>
    <row r="81" spans="1:4" x14ac:dyDescent="0.25">
      <c r="A81" s="48" t="s">
        <v>787</v>
      </c>
      <c r="B81" s="49" t="s">
        <v>439</v>
      </c>
      <c r="C81" s="39">
        <v>6.4588548636806603E-2</v>
      </c>
      <c r="D81" s="45">
        <v>6.4625691095376858E-2</v>
      </c>
    </row>
    <row r="82" spans="1:4" x14ac:dyDescent="0.25">
      <c r="A82" s="48" t="s">
        <v>788</v>
      </c>
      <c r="B82" s="49" t="s">
        <v>351</v>
      </c>
      <c r="C82" s="39">
        <v>7.5282072732610367E-2</v>
      </c>
      <c r="D82" s="45">
        <v>7.534896043838496E-2</v>
      </c>
    </row>
    <row r="83" spans="1:4" x14ac:dyDescent="0.25">
      <c r="A83" s="48" t="s">
        <v>789</v>
      </c>
      <c r="B83" s="49" t="s">
        <v>65</v>
      </c>
      <c r="C83" s="39">
        <v>8.7468451940308958E-2</v>
      </c>
      <c r="D83" s="45">
        <v>8.7489947547619989E-2</v>
      </c>
    </row>
    <row r="84" spans="1:4" x14ac:dyDescent="0.25">
      <c r="A84" s="48" t="s">
        <v>790</v>
      </c>
      <c r="B84" s="49" t="s">
        <v>455</v>
      </c>
      <c r="C84" s="39">
        <v>7.33974606074414E-2</v>
      </c>
      <c r="D84" s="45">
        <v>7.3385942023964937E-2</v>
      </c>
    </row>
    <row r="85" spans="1:4" x14ac:dyDescent="0.25">
      <c r="A85" s="48" t="s">
        <v>791</v>
      </c>
      <c r="B85" s="49" t="s">
        <v>119</v>
      </c>
      <c r="C85" s="39">
        <v>0.28870097835125796</v>
      </c>
      <c r="D85" s="45">
        <v>0.28852309937651471</v>
      </c>
    </row>
    <row r="86" spans="1:4" x14ac:dyDescent="0.25">
      <c r="A86" s="48" t="s">
        <v>792</v>
      </c>
      <c r="B86" s="49" t="s">
        <v>557</v>
      </c>
      <c r="C86" s="39">
        <v>5.5596781739374906E-2</v>
      </c>
      <c r="D86" s="45">
        <v>5.5852515352082688E-2</v>
      </c>
    </row>
    <row r="87" spans="1:4" x14ac:dyDescent="0.25">
      <c r="A87" s="48" t="s">
        <v>793</v>
      </c>
      <c r="B87" s="49" t="s">
        <v>105</v>
      </c>
      <c r="C87" s="39">
        <v>8.0887263384867306E-2</v>
      </c>
      <c r="D87" s="45">
        <v>8.0774097327217659E-2</v>
      </c>
    </row>
    <row r="88" spans="1:4" x14ac:dyDescent="0.25">
      <c r="A88" s="48" t="s">
        <v>794</v>
      </c>
      <c r="B88" s="49" t="s">
        <v>555</v>
      </c>
      <c r="C88" s="39">
        <v>7.4815386074011586E-2</v>
      </c>
      <c r="D88" s="45">
        <v>7.4959469331653206E-2</v>
      </c>
    </row>
    <row r="89" spans="1:4" x14ac:dyDescent="0.25">
      <c r="A89" s="48" t="s">
        <v>795</v>
      </c>
      <c r="B89" s="49" t="s">
        <v>463</v>
      </c>
      <c r="C89" s="39">
        <v>7.9406644048705094E-2</v>
      </c>
      <c r="D89" s="45">
        <v>7.9249504967038434E-2</v>
      </c>
    </row>
    <row r="90" spans="1:4" x14ac:dyDescent="0.25">
      <c r="A90" s="48" t="s">
        <v>796</v>
      </c>
      <c r="B90" s="49" t="s">
        <v>471</v>
      </c>
      <c r="C90" s="39">
        <v>6.1719689273591165E-2</v>
      </c>
      <c r="D90" s="45">
        <v>6.2070890565642377E-2</v>
      </c>
    </row>
    <row r="91" spans="1:4" x14ac:dyDescent="0.25">
      <c r="A91" s="48" t="s">
        <v>797</v>
      </c>
      <c r="B91" s="49" t="s">
        <v>473</v>
      </c>
      <c r="C91" s="39">
        <v>6.6597209231265747E-2</v>
      </c>
      <c r="D91" s="45">
        <v>6.6823868216927804E-2</v>
      </c>
    </row>
    <row r="92" spans="1:4" x14ac:dyDescent="0.25">
      <c r="A92" s="48" t="s">
        <v>798</v>
      </c>
      <c r="B92" s="49" t="s">
        <v>481</v>
      </c>
      <c r="C92" s="39">
        <v>0.18486284459120872</v>
      </c>
      <c r="D92" s="45">
        <v>0.18554405982004146</v>
      </c>
    </row>
    <row r="93" spans="1:4" x14ac:dyDescent="0.25">
      <c r="A93" s="48" t="s">
        <v>799</v>
      </c>
      <c r="B93" s="49" t="s">
        <v>491</v>
      </c>
      <c r="C93" s="39">
        <v>7.094723198045097E-2</v>
      </c>
      <c r="D93" s="45">
        <v>7.1015307286139751E-2</v>
      </c>
    </row>
    <row r="94" spans="1:4" x14ac:dyDescent="0.25">
      <c r="A94" s="48" t="s">
        <v>800</v>
      </c>
      <c r="B94" s="49" t="s">
        <v>281</v>
      </c>
      <c r="C94" s="39">
        <v>0.15120538114361867</v>
      </c>
      <c r="D94" s="45">
        <v>0.15118831594417162</v>
      </c>
    </row>
    <row r="95" spans="1:4" x14ac:dyDescent="0.25">
      <c r="A95" s="48" t="s">
        <v>801</v>
      </c>
      <c r="B95" s="49" t="s">
        <v>513</v>
      </c>
      <c r="C95" s="39">
        <v>0.12341096915619493</v>
      </c>
      <c r="D95" s="45">
        <v>0.12491354374339794</v>
      </c>
    </row>
    <row r="96" spans="1:4" x14ac:dyDescent="0.25">
      <c r="A96" s="48" t="s">
        <v>802</v>
      </c>
      <c r="B96" s="49" t="s">
        <v>75</v>
      </c>
      <c r="C96" s="39">
        <v>8.1173165819025811E-2</v>
      </c>
      <c r="D96" s="45">
        <v>8.0871618662629319E-2</v>
      </c>
    </row>
    <row r="97" spans="1:4" x14ac:dyDescent="0.25">
      <c r="A97" s="48" t="s">
        <v>803</v>
      </c>
      <c r="B97" s="49" t="s">
        <v>525</v>
      </c>
      <c r="C97" s="39">
        <v>4.2825683014340463E-2</v>
      </c>
      <c r="D97" s="45">
        <v>4.2816666684613751E-2</v>
      </c>
    </row>
    <row r="98" spans="1:4" x14ac:dyDescent="0.25">
      <c r="A98" s="48" t="s">
        <v>804</v>
      </c>
      <c r="B98" s="49" t="s">
        <v>533</v>
      </c>
      <c r="C98" s="39">
        <v>6.7091256880280781E-2</v>
      </c>
      <c r="D98" s="45">
        <v>6.6997013380538151E-2</v>
      </c>
    </row>
    <row r="99" spans="1:4" x14ac:dyDescent="0.25">
      <c r="A99" s="48" t="s">
        <v>805</v>
      </c>
      <c r="B99" s="49" t="s">
        <v>607</v>
      </c>
      <c r="C99" s="39">
        <v>0.12418621346079498</v>
      </c>
      <c r="D99" s="45">
        <v>0.1237845267860882</v>
      </c>
    </row>
    <row r="100" spans="1:4" x14ac:dyDescent="0.25">
      <c r="A100" s="48" t="s">
        <v>806</v>
      </c>
      <c r="B100" s="49" t="s">
        <v>539</v>
      </c>
      <c r="C100" s="39">
        <v>0.11683424408354218</v>
      </c>
      <c r="D100" s="45">
        <v>0.11707454958159225</v>
      </c>
    </row>
    <row r="101" spans="1:4" x14ac:dyDescent="0.25">
      <c r="A101" s="48" t="s">
        <v>807</v>
      </c>
      <c r="B101" s="49" t="s">
        <v>243</v>
      </c>
      <c r="C101" s="39">
        <v>0.28870097835125796</v>
      </c>
      <c r="D101" s="45">
        <v>0.28852309937651471</v>
      </c>
    </row>
    <row r="102" spans="1:4" x14ac:dyDescent="0.25">
      <c r="A102" s="48" t="s">
        <v>808</v>
      </c>
      <c r="B102" s="49" t="s">
        <v>537</v>
      </c>
      <c r="C102" s="39">
        <v>0.1725946041471029</v>
      </c>
      <c r="D102" s="45">
        <v>0.17221019368813634</v>
      </c>
    </row>
    <row r="103" spans="1:4" x14ac:dyDescent="0.25">
      <c r="A103" s="48" t="s">
        <v>809</v>
      </c>
      <c r="B103" s="49" t="s">
        <v>47</v>
      </c>
      <c r="C103" s="39">
        <v>5.8744414374497095E-2</v>
      </c>
      <c r="D103" s="45">
        <v>5.8635502285413137E-2</v>
      </c>
    </row>
    <row r="104" spans="1:4" x14ac:dyDescent="0.25">
      <c r="A104" s="48" t="s">
        <v>810</v>
      </c>
      <c r="B104" s="49" t="s">
        <v>117</v>
      </c>
      <c r="C104" s="39">
        <v>0.28870097835125796</v>
      </c>
      <c r="D104" s="45">
        <v>0.28852309937651471</v>
      </c>
    </row>
    <row r="105" spans="1:4" x14ac:dyDescent="0.25">
      <c r="A105" s="48" t="s">
        <v>811</v>
      </c>
      <c r="B105" s="49" t="s">
        <v>121</v>
      </c>
      <c r="C105" s="39">
        <v>0.28870097835125796</v>
      </c>
      <c r="D105" s="45">
        <v>0.28852309937651471</v>
      </c>
    </row>
    <row r="106" spans="1:4" x14ac:dyDescent="0.25">
      <c r="A106" s="48" t="s">
        <v>812</v>
      </c>
      <c r="B106" s="49" t="s">
        <v>185</v>
      </c>
      <c r="C106" s="39">
        <v>5.3760830475522804E-2</v>
      </c>
      <c r="D106" s="45">
        <v>5.3643724054023151E-2</v>
      </c>
    </row>
    <row r="107" spans="1:4" x14ac:dyDescent="0.25">
      <c r="A107" s="48" t="s">
        <v>813</v>
      </c>
      <c r="B107" s="49" t="s">
        <v>189</v>
      </c>
      <c r="C107" s="39">
        <v>0.15747378397558839</v>
      </c>
      <c r="D107" s="45">
        <v>0.15834093813383543</v>
      </c>
    </row>
    <row r="108" spans="1:4" x14ac:dyDescent="0.25">
      <c r="A108" s="48" t="s">
        <v>814</v>
      </c>
      <c r="B108" s="49" t="s">
        <v>179</v>
      </c>
      <c r="C108" s="39">
        <v>9.2732776211116447E-2</v>
      </c>
      <c r="D108" s="45">
        <v>9.257216793681447E-2</v>
      </c>
    </row>
    <row r="109" spans="1:4" x14ac:dyDescent="0.25">
      <c r="A109" s="48" t="s">
        <v>815</v>
      </c>
      <c r="B109" s="49" t="s">
        <v>569</v>
      </c>
      <c r="C109" s="39">
        <v>0.15638418685102509</v>
      </c>
      <c r="D109" s="45">
        <v>0.15732248191107107</v>
      </c>
    </row>
    <row r="110" spans="1:4" x14ac:dyDescent="0.25">
      <c r="A110" s="48" t="s">
        <v>816</v>
      </c>
      <c r="B110" s="49" t="s">
        <v>425</v>
      </c>
      <c r="C110" s="39">
        <v>0.19366758314529603</v>
      </c>
      <c r="D110" s="45">
        <v>0.19372258860071256</v>
      </c>
    </row>
    <row r="111" spans="1:4" x14ac:dyDescent="0.25">
      <c r="A111" s="48" t="s">
        <v>817</v>
      </c>
      <c r="B111" s="49" t="s">
        <v>43</v>
      </c>
      <c r="C111" s="39">
        <v>0.15546865923938452</v>
      </c>
      <c r="D111" s="45">
        <v>0.15505382553295238</v>
      </c>
    </row>
    <row r="112" spans="1:4" x14ac:dyDescent="0.25">
      <c r="A112" s="48" t="s">
        <v>818</v>
      </c>
      <c r="B112" s="49" t="s">
        <v>587</v>
      </c>
      <c r="C112" s="39">
        <v>7.6434342778244971E-2</v>
      </c>
      <c r="D112" s="45">
        <v>7.6519720510102765E-2</v>
      </c>
    </row>
    <row r="113" spans="1:4" x14ac:dyDescent="0.25">
      <c r="A113" s="48" t="s">
        <v>819</v>
      </c>
      <c r="B113" s="49" t="s">
        <v>593</v>
      </c>
      <c r="C113" s="39">
        <v>0.22289537692580819</v>
      </c>
      <c r="D113" s="45">
        <v>0.22222028620207498</v>
      </c>
    </row>
    <row r="114" spans="1:4" x14ac:dyDescent="0.25">
      <c r="A114" s="48" t="s">
        <v>820</v>
      </c>
      <c r="B114" s="49" t="s">
        <v>597</v>
      </c>
      <c r="C114" s="39">
        <v>0.11758931549904304</v>
      </c>
      <c r="D114" s="45">
        <v>0.11756809341131716</v>
      </c>
    </row>
    <row r="115" spans="1:4" x14ac:dyDescent="0.25">
      <c r="A115" s="48" t="s">
        <v>821</v>
      </c>
      <c r="B115" s="49" t="s">
        <v>285</v>
      </c>
      <c r="C115" s="39">
        <v>6.2551054165487285E-2</v>
      </c>
      <c r="D115" s="45">
        <v>6.2736666324888127E-2</v>
      </c>
    </row>
    <row r="116" spans="1:4" x14ac:dyDescent="0.25">
      <c r="A116" s="48" t="s">
        <v>822</v>
      </c>
      <c r="B116" s="49" t="s">
        <v>599</v>
      </c>
      <c r="C116" s="39">
        <v>5.9299077478524365E-2</v>
      </c>
      <c r="D116" s="45">
        <v>5.9188078395203729E-2</v>
      </c>
    </row>
    <row r="117" spans="1:4" x14ac:dyDescent="0.25">
      <c r="A117" s="48" t="s">
        <v>823</v>
      </c>
      <c r="B117" s="49" t="s">
        <v>589</v>
      </c>
      <c r="C117" s="39">
        <v>0.22326323523760008</v>
      </c>
      <c r="D117" s="45">
        <v>0.22360879317744392</v>
      </c>
    </row>
    <row r="118" spans="1:4" x14ac:dyDescent="0.25">
      <c r="A118" s="48" t="s">
        <v>824</v>
      </c>
      <c r="B118" s="49" t="s">
        <v>613</v>
      </c>
      <c r="C118" s="39">
        <v>1.3894429716749968E-2</v>
      </c>
      <c r="D118" s="45">
        <v>1.3894399959981074E-2</v>
      </c>
    </row>
    <row r="119" spans="1:4" x14ac:dyDescent="0.25">
      <c r="A119" s="48" t="s">
        <v>825</v>
      </c>
      <c r="B119" s="49" t="s">
        <v>629</v>
      </c>
      <c r="C119" s="39">
        <v>5.4436436282092285E-2</v>
      </c>
      <c r="D119" s="45">
        <v>5.429970454252727E-2</v>
      </c>
    </row>
    <row r="120" spans="1:4" x14ac:dyDescent="0.25">
      <c r="A120" s="48" t="s">
        <v>826</v>
      </c>
      <c r="B120" s="49" t="s">
        <v>621</v>
      </c>
      <c r="C120" s="39">
        <v>0.10314726990627088</v>
      </c>
      <c r="D120" s="45">
        <v>0.10295480384453054</v>
      </c>
    </row>
    <row r="121" spans="1:4" x14ac:dyDescent="0.25">
      <c r="A121" s="48" t="s">
        <v>827</v>
      </c>
      <c r="B121" s="49" t="s">
        <v>157</v>
      </c>
      <c r="C121" s="39">
        <v>8.9222740644450599E-2</v>
      </c>
      <c r="D121" s="45">
        <v>8.8876416678870598E-2</v>
      </c>
    </row>
    <row r="122" spans="1:4" x14ac:dyDescent="0.25">
      <c r="A122" s="48" t="s">
        <v>828</v>
      </c>
      <c r="B122" s="49" t="s">
        <v>619</v>
      </c>
      <c r="C122" s="39">
        <v>5.0166069592359766E-2</v>
      </c>
      <c r="D122" s="45">
        <v>5.0052239179617056E-2</v>
      </c>
    </row>
    <row r="123" spans="1:4" x14ac:dyDescent="0.25">
      <c r="A123" s="48" t="s">
        <v>829</v>
      </c>
      <c r="B123" s="49" t="s">
        <v>315</v>
      </c>
      <c r="C123" s="39">
        <v>4.9722119603229829E-2</v>
      </c>
      <c r="D123" s="45">
        <v>4.9610929038581032E-2</v>
      </c>
    </row>
    <row r="124" spans="1:4" x14ac:dyDescent="0.25">
      <c r="A124" s="48" t="s">
        <v>830</v>
      </c>
      <c r="B124" s="49" t="s">
        <v>637</v>
      </c>
      <c r="C124" s="39">
        <v>0.13278719578409534</v>
      </c>
      <c r="D124" s="45">
        <v>0.13278817117535949</v>
      </c>
    </row>
    <row r="125" spans="1:4" x14ac:dyDescent="0.25">
      <c r="A125" s="48" t="s">
        <v>831</v>
      </c>
      <c r="B125" s="49" t="s">
        <v>647</v>
      </c>
      <c r="C125" s="39">
        <v>5.319856202388739E-2</v>
      </c>
      <c r="D125" s="45">
        <v>5.319449588275825E-2</v>
      </c>
    </row>
    <row r="126" spans="1:4" x14ac:dyDescent="0.25">
      <c r="A126" s="48" t="s">
        <v>832</v>
      </c>
      <c r="B126" s="49" t="s">
        <v>133</v>
      </c>
      <c r="C126" s="39">
        <v>5.9271055020294845E-2</v>
      </c>
      <c r="D126" s="45">
        <v>5.9266478077434077E-2</v>
      </c>
    </row>
    <row r="127" spans="1:4" x14ac:dyDescent="0.25">
      <c r="A127" s="48" t="s">
        <v>833</v>
      </c>
      <c r="B127" s="49" t="s">
        <v>643</v>
      </c>
      <c r="C127" s="39">
        <v>4.9753605399620787E-2</v>
      </c>
      <c r="D127" s="45">
        <v>4.9640818475754384E-2</v>
      </c>
    </row>
    <row r="128" spans="1:4" x14ac:dyDescent="0.25">
      <c r="A128" s="48"/>
      <c r="B128" s="49"/>
      <c r="C128" s="39"/>
      <c r="D128" s="45"/>
    </row>
    <row r="129" spans="1:4" x14ac:dyDescent="0.25">
      <c r="A129" s="48"/>
      <c r="B129" s="49"/>
      <c r="C129" s="39"/>
      <c r="D129" s="45"/>
    </row>
    <row r="130" spans="1:4" x14ac:dyDescent="0.25">
      <c r="A130" s="48"/>
      <c r="B130" s="49"/>
      <c r="C130" s="39"/>
      <c r="D130" s="45"/>
    </row>
    <row r="131" spans="1:4" x14ac:dyDescent="0.25">
      <c r="A131" s="48"/>
      <c r="B131" s="49"/>
      <c r="C131" s="39"/>
      <c r="D131" s="45"/>
    </row>
    <row r="132" spans="1:4" x14ac:dyDescent="0.25">
      <c r="A132" s="48"/>
      <c r="B132" s="49"/>
      <c r="C132" s="39"/>
      <c r="D132" s="45"/>
    </row>
    <row r="133" spans="1:4" x14ac:dyDescent="0.25">
      <c r="A133" s="48"/>
      <c r="B133" s="49"/>
      <c r="C133" s="39"/>
      <c r="D133" s="45"/>
    </row>
    <row r="134" spans="1:4" x14ac:dyDescent="0.25">
      <c r="A134" s="48"/>
      <c r="B134" s="49"/>
      <c r="C134" s="39"/>
      <c r="D134" s="45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33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70" zoomScaleSheetLayoutView="80" workbookViewId="0">
      <selection sqref="A1:E1"/>
    </sheetView>
  </sheetViews>
  <sheetFormatPr defaultColWidth="0" defaultRowHeight="14.25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7"/>
      <c r="B1" s="137"/>
      <c r="C1" s="137"/>
      <c r="D1" s="137"/>
      <c r="E1" s="137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20" t="str">
        <f>"BAX TIER STRUCTURE ON "&amp;'OPTIONS - MARGIN INTERVALS'!A1</f>
        <v>BAX TIER STRUCTURE ON JANUARY 27, 2022</v>
      </c>
      <c r="B2" s="121"/>
      <c r="C2" s="121"/>
      <c r="D2" s="121"/>
      <c r="E2" s="12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38" t="s">
        <v>36</v>
      </c>
      <c r="C3" s="134" t="s">
        <v>4</v>
      </c>
      <c r="D3" s="134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39"/>
      <c r="C4" s="140"/>
      <c r="D4" s="140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36">
        <v>1</v>
      </c>
      <c r="C5" s="6" t="s">
        <v>834</v>
      </c>
      <c r="D5" s="6">
        <v>202203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" thickBot="1" x14ac:dyDescent="0.25">
      <c r="A6" s="3"/>
      <c r="B6" s="130"/>
      <c r="C6" s="7" t="s">
        <v>835</v>
      </c>
      <c r="D6" s="7">
        <v>202206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">
      <c r="A7" s="3"/>
      <c r="B7" s="129">
        <v>2</v>
      </c>
      <c r="C7" s="8" t="s">
        <v>836</v>
      </c>
      <c r="D7" s="8">
        <v>202209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" thickBot="1" x14ac:dyDescent="0.25">
      <c r="A8" s="3"/>
      <c r="B8" s="130"/>
      <c r="C8" s="7" t="s">
        <v>837</v>
      </c>
      <c r="D8" s="7">
        <v>202212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3"/>
      <c r="B9" s="129">
        <v>3</v>
      </c>
      <c r="C9" s="8" t="s">
        <v>838</v>
      </c>
      <c r="D9" s="8">
        <v>202303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">
      <c r="A10" s="3"/>
      <c r="B10" s="131"/>
      <c r="C10" s="6" t="s">
        <v>839</v>
      </c>
      <c r="D10" s="6">
        <v>202306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">
      <c r="A11" s="3"/>
      <c r="B11" s="131"/>
      <c r="C11" s="6" t="s">
        <v>840</v>
      </c>
      <c r="D11" s="6">
        <v>202309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5" thickBot="1" x14ac:dyDescent="0.25">
      <c r="A12" s="3"/>
      <c r="B12" s="130"/>
      <c r="C12" s="7" t="s">
        <v>841</v>
      </c>
      <c r="D12" s="7">
        <v>202312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">
      <c r="A13" s="3"/>
      <c r="B13" s="129">
        <v>4</v>
      </c>
      <c r="C13" s="9" t="s">
        <v>842</v>
      </c>
      <c r="D13" s="9">
        <v>202403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x14ac:dyDescent="0.2">
      <c r="A14" s="3"/>
      <c r="B14" s="131"/>
      <c r="C14" s="6" t="s">
        <v>843</v>
      </c>
      <c r="D14" s="6">
        <v>202406</v>
      </c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x14ac:dyDescent="0.2">
      <c r="A15" s="3"/>
      <c r="B15" s="131"/>
      <c r="C15" s="6" t="s">
        <v>844</v>
      </c>
      <c r="D15" s="6">
        <v>202409</v>
      </c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5" thickBot="1" x14ac:dyDescent="0.25">
      <c r="A16" s="3"/>
      <c r="B16" s="130"/>
      <c r="C16" s="7" t="s">
        <v>845</v>
      </c>
      <c r="D16" s="7">
        <v>202412</v>
      </c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x14ac:dyDescent="0.2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25">
      <c r="A18" s="120" t="str">
        <f>"INTRA-COMMODITY SPREAD CHARGES - QUARTELY BUTTERFLY ON "&amp;'OPTIONS - MARGIN INTERVALS'!A1</f>
        <v>INTRA-COMMODITY SPREAD CHARGES - QUARTELY BUTTERFLY ON JANUARY 27, 2022</v>
      </c>
      <c r="B18" s="121"/>
      <c r="C18" s="121"/>
      <c r="D18" s="121"/>
      <c r="E18" s="12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">
      <c r="A19" s="3"/>
      <c r="B19" s="132" t="s">
        <v>2</v>
      </c>
      <c r="C19" s="134" t="s">
        <v>3</v>
      </c>
      <c r="D19" s="134" t="s">
        <v>1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25">
      <c r="A20" s="3"/>
      <c r="B20" s="133"/>
      <c r="C20" s="135"/>
      <c r="D20" s="135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x14ac:dyDescent="0.2">
      <c r="A21" s="3"/>
      <c r="B21" s="85" t="s">
        <v>846</v>
      </c>
      <c r="C21" s="12">
        <v>22</v>
      </c>
      <c r="D21" s="12">
        <v>23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">
      <c r="A22" s="3"/>
      <c r="B22" s="86" t="s">
        <v>847</v>
      </c>
      <c r="C22" s="13">
        <v>0</v>
      </c>
      <c r="D22" s="13">
        <v>0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">
      <c r="A23" s="3"/>
      <c r="B23" s="86" t="s">
        <v>848</v>
      </c>
      <c r="C23" s="13">
        <v>145</v>
      </c>
      <c r="D23" s="13">
        <v>144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">
      <c r="A24" s="3"/>
      <c r="B24" s="86" t="s">
        <v>849</v>
      </c>
      <c r="C24" s="13">
        <v>141</v>
      </c>
      <c r="D24" s="13">
        <v>141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">
      <c r="A25" s="3"/>
      <c r="B25" s="86" t="s">
        <v>850</v>
      </c>
      <c r="C25" s="13">
        <v>147</v>
      </c>
      <c r="D25" s="13">
        <v>147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">
      <c r="A26" s="3"/>
      <c r="B26" s="86" t="s">
        <v>851</v>
      </c>
      <c r="C26" s="13">
        <v>158</v>
      </c>
      <c r="D26" s="13">
        <v>158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">
      <c r="A27" s="3"/>
      <c r="B27" s="86" t="s">
        <v>852</v>
      </c>
      <c r="C27" s="13">
        <v>122</v>
      </c>
      <c r="D27" s="13">
        <v>123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">
      <c r="A28" s="3"/>
      <c r="B28" s="86" t="s">
        <v>853</v>
      </c>
      <c r="C28" s="13">
        <v>135</v>
      </c>
      <c r="D28" s="13">
        <v>135</v>
      </c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">
      <c r="A29" s="3"/>
      <c r="B29" s="86" t="s">
        <v>854</v>
      </c>
      <c r="C29" s="13">
        <v>196</v>
      </c>
      <c r="D29" s="13">
        <v>195</v>
      </c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25">
      <c r="A30" s="3"/>
      <c r="B30" s="87" t="s">
        <v>855</v>
      </c>
      <c r="C30" s="14">
        <v>204</v>
      </c>
      <c r="D30" s="14">
        <v>203</v>
      </c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x14ac:dyDescent="0.2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25">
      <c r="A32" s="120" t="str">
        <f>"INTRA-COMMODITY SPREAD CHARGES - SIX-MONTHLY BUTTERFLY ON "&amp;'OPTIONS - MARGIN INTERVALS'!A1</f>
        <v>INTRA-COMMODITY SPREAD CHARGES - SIX-MONTHLY BUTTERFLY ON JANUARY 27, 2022</v>
      </c>
      <c r="B32" s="121"/>
      <c r="C32" s="121"/>
      <c r="D32" s="121"/>
      <c r="E32" s="12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">
      <c r="A33" s="3"/>
      <c r="B33" s="122" t="s">
        <v>2</v>
      </c>
      <c r="C33" s="124" t="s">
        <v>3</v>
      </c>
      <c r="D33" s="124" t="s">
        <v>1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">
      <c r="A34" s="3"/>
      <c r="B34" s="123"/>
      <c r="C34" s="125"/>
      <c r="D34" s="125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">
      <c r="A35" s="3"/>
      <c r="B35" s="88" t="s">
        <v>856</v>
      </c>
      <c r="C35" s="19">
        <v>212</v>
      </c>
      <c r="D35" s="19">
        <v>211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">
      <c r="A36" s="3"/>
      <c r="B36" s="88" t="s">
        <v>857</v>
      </c>
      <c r="C36" s="19">
        <v>163</v>
      </c>
      <c r="D36" s="19">
        <v>163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">
      <c r="A37" s="3"/>
      <c r="B37" s="88" t="s">
        <v>858</v>
      </c>
      <c r="C37" s="19">
        <v>276</v>
      </c>
      <c r="D37" s="19">
        <v>275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x14ac:dyDescent="0.2">
      <c r="A38" s="3"/>
      <c r="B38" s="88" t="s">
        <v>859</v>
      </c>
      <c r="C38" s="19">
        <v>215</v>
      </c>
      <c r="D38" s="19">
        <v>215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x14ac:dyDescent="0.2">
      <c r="A39" s="3"/>
      <c r="B39" s="88" t="s">
        <v>860</v>
      </c>
      <c r="C39" s="19">
        <v>170</v>
      </c>
      <c r="D39" s="19">
        <v>170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x14ac:dyDescent="0.2">
      <c r="A40" s="3"/>
      <c r="B40" s="88" t="s">
        <v>861</v>
      </c>
      <c r="C40" s="19">
        <v>150</v>
      </c>
      <c r="D40" s="19">
        <v>150</v>
      </c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x14ac:dyDescent="0.2">
      <c r="A41" s="3"/>
      <c r="B41" s="88" t="s">
        <v>862</v>
      </c>
      <c r="C41" s="19">
        <v>181</v>
      </c>
      <c r="D41" s="19">
        <v>180</v>
      </c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5" thickBot="1" x14ac:dyDescent="0.25">
      <c r="A42" s="3"/>
      <c r="B42" s="89" t="s">
        <v>863</v>
      </c>
      <c r="C42" s="20">
        <v>114</v>
      </c>
      <c r="D42" s="20">
        <v>114</v>
      </c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x14ac:dyDescent="0.2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25">
      <c r="A44" s="120" t="str">
        <f>"INTRA-COMMODITY SPREAD CHARGES - NINE-MONTHLY BUTTERFLY ON "&amp;'OPTIONS - MARGIN INTERVALS'!A1</f>
        <v>INTRA-COMMODITY SPREAD CHARGES - NINE-MONTHLY BUTTERFLY ON JANUARY 27, 2022</v>
      </c>
      <c r="B44" s="121"/>
      <c r="C44" s="121"/>
      <c r="D44" s="121"/>
      <c r="E44" s="12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">
      <c r="A45" s="3"/>
      <c r="B45" s="122" t="s">
        <v>2</v>
      </c>
      <c r="C45" s="124" t="s">
        <v>3</v>
      </c>
      <c r="D45" s="124" t="s">
        <v>1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">
      <c r="A46" s="3"/>
      <c r="B46" s="123"/>
      <c r="C46" s="125"/>
      <c r="D46" s="125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">
      <c r="A47" s="3"/>
      <c r="B47" s="88" t="s">
        <v>864</v>
      </c>
      <c r="C47" s="19">
        <v>413</v>
      </c>
      <c r="D47" s="19">
        <v>412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x14ac:dyDescent="0.2">
      <c r="A48" s="3"/>
      <c r="B48" s="88" t="s">
        <v>865</v>
      </c>
      <c r="C48" s="19">
        <v>329</v>
      </c>
      <c r="D48" s="19">
        <v>329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x14ac:dyDescent="0.2">
      <c r="A49" s="3"/>
      <c r="B49" s="88" t="s">
        <v>866</v>
      </c>
      <c r="C49" s="19">
        <v>368</v>
      </c>
      <c r="D49" s="19">
        <v>367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x14ac:dyDescent="0.2">
      <c r="A50" s="3"/>
      <c r="B50" s="88" t="s">
        <v>867</v>
      </c>
      <c r="C50" s="19">
        <v>253</v>
      </c>
      <c r="D50" s="19">
        <v>253</v>
      </c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x14ac:dyDescent="0.2">
      <c r="A51" s="3"/>
      <c r="B51" s="88" t="s">
        <v>868</v>
      </c>
      <c r="C51" s="19">
        <v>267</v>
      </c>
      <c r="D51" s="19">
        <v>267</v>
      </c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5" thickBot="1" x14ac:dyDescent="0.25">
      <c r="A52" s="3"/>
      <c r="B52" s="89" t="s">
        <v>869</v>
      </c>
      <c r="C52" s="20">
        <v>298</v>
      </c>
      <c r="D52" s="20">
        <v>297</v>
      </c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x14ac:dyDescent="0.2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25">
      <c r="A54" s="120" t="str">
        <f>"INTRA-COMMODITY SPREAD CHARGES - YEARLY BUTTERFLY ON "&amp;'OPTIONS - MARGIN INTERVALS'!A1</f>
        <v>INTRA-COMMODITY SPREAD CHARGES - YEARLY BUTTERFLY ON JANUARY 27, 2022</v>
      </c>
      <c r="B54" s="121"/>
      <c r="C54" s="121"/>
      <c r="D54" s="121"/>
      <c r="E54" s="121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">
      <c r="A55" s="3"/>
      <c r="B55" s="122" t="s">
        <v>2</v>
      </c>
      <c r="C55" s="124" t="s">
        <v>3</v>
      </c>
      <c r="D55" s="124" t="s">
        <v>1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">
      <c r="A56" s="3"/>
      <c r="B56" s="123"/>
      <c r="C56" s="125"/>
      <c r="D56" s="125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x14ac:dyDescent="0.2">
      <c r="A57" s="3"/>
      <c r="B57" s="88" t="s">
        <v>870</v>
      </c>
      <c r="C57" s="19">
        <v>493</v>
      </c>
      <c r="D57" s="19">
        <v>492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x14ac:dyDescent="0.2">
      <c r="A58" s="3"/>
      <c r="B58" s="88" t="s">
        <v>871</v>
      </c>
      <c r="C58" s="19">
        <v>345</v>
      </c>
      <c r="D58" s="19">
        <v>345</v>
      </c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x14ac:dyDescent="0.2">
      <c r="A59" s="3"/>
      <c r="B59" s="88" t="s">
        <v>872</v>
      </c>
      <c r="C59" s="19">
        <v>395</v>
      </c>
      <c r="D59" s="19">
        <v>393</v>
      </c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5" thickBot="1" x14ac:dyDescent="0.25">
      <c r="A60" s="3"/>
      <c r="B60" s="89" t="s">
        <v>873</v>
      </c>
      <c r="C60" s="20">
        <v>349</v>
      </c>
      <c r="D60" s="20">
        <v>347</v>
      </c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x14ac:dyDescent="0.2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25">
      <c r="A62" s="120" t="str">
        <f>"INTRA-COMMODITY SPREAD CHARGES - INTER-MONTH STRATEGY ON "&amp;'OPTIONS - MARGIN INTERVALS'!A1</f>
        <v>INTRA-COMMODITY SPREAD CHARGES - INTER-MONTH STRATEGY ON JANUARY 27, 2022</v>
      </c>
      <c r="B62" s="121"/>
      <c r="C62" s="121"/>
      <c r="D62" s="121"/>
      <c r="E62" s="121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">
      <c r="A63" s="122" t="s">
        <v>0</v>
      </c>
      <c r="B63" s="126">
        <v>1</v>
      </c>
      <c r="C63" s="126">
        <v>2</v>
      </c>
      <c r="D63" s="126">
        <v>3</v>
      </c>
      <c r="E63" s="124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25">
      <c r="A64" s="123"/>
      <c r="B64" s="127"/>
      <c r="C64" s="127">
        <v>2</v>
      </c>
      <c r="D64" s="127">
        <v>3</v>
      </c>
      <c r="E64" s="128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5" x14ac:dyDescent="0.2">
      <c r="A65" s="22">
        <v>1</v>
      </c>
      <c r="B65" s="23">
        <v>242</v>
      </c>
      <c r="C65" s="24">
        <v>256</v>
      </c>
      <c r="D65" s="25">
        <v>311</v>
      </c>
      <c r="E65" s="26">
        <v>391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5" x14ac:dyDescent="0.2">
      <c r="A66" s="22">
        <v>2</v>
      </c>
      <c r="B66" s="27"/>
      <c r="C66" s="28">
        <v>149</v>
      </c>
      <c r="D66" s="29">
        <v>460</v>
      </c>
      <c r="E66" s="30">
        <v>564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5" x14ac:dyDescent="0.2">
      <c r="A67" s="22">
        <v>3</v>
      </c>
      <c r="B67" s="27"/>
      <c r="C67" s="31"/>
      <c r="D67" s="29">
        <v>355</v>
      </c>
      <c r="E67" s="30">
        <v>498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5.75" thickBot="1" x14ac:dyDescent="0.25">
      <c r="A68" s="32">
        <v>4</v>
      </c>
      <c r="B68" s="33"/>
      <c r="C68" s="34"/>
      <c r="D68" s="35"/>
      <c r="E68" s="36">
        <v>202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x14ac:dyDescent="0.2"/>
    <row r="70" spans="1:154" ht="15" customHeight="1" x14ac:dyDescent="0.2"/>
    <row r="71" spans="1:154" ht="15" customHeight="1" x14ac:dyDescent="0.2"/>
    <row r="72" spans="1:154" ht="15" customHeight="1" x14ac:dyDescent="0.2"/>
    <row r="73" spans="1:154" ht="15" customHeight="1" x14ac:dyDescent="0.2"/>
    <row r="74" spans="1:154" ht="15" customHeight="1" x14ac:dyDescent="0.2"/>
    <row r="75" spans="1:154" ht="15" customHeight="1" x14ac:dyDescent="0.2"/>
    <row r="76" spans="1:154" ht="15" customHeight="1" x14ac:dyDescent="0.2"/>
    <row r="77" spans="1:154" ht="15" customHeight="1" x14ac:dyDescent="0.2"/>
    <row r="78" spans="1:154" ht="15" customHeight="1" x14ac:dyDescent="0.2"/>
    <row r="79" spans="1:154" ht="15" customHeight="1" x14ac:dyDescent="0.2"/>
    <row r="80" spans="1:154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</sheetData>
  <mergeCells count="31">
    <mergeCell ref="B5:B6"/>
    <mergeCell ref="A1:E1"/>
    <mergeCell ref="A2:E2"/>
    <mergeCell ref="B3:B4"/>
    <mergeCell ref="C3:C4"/>
    <mergeCell ref="D3:D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A63:A64"/>
    <mergeCell ref="B63:B64"/>
    <mergeCell ref="C63:C64"/>
    <mergeCell ref="D63:D64"/>
    <mergeCell ref="E63:E64"/>
    <mergeCell ref="A54:E54"/>
    <mergeCell ref="B55:B56"/>
    <mergeCell ref="C55:C56"/>
    <mergeCell ref="D55:D56"/>
    <mergeCell ref="A62:E62"/>
  </mergeCells>
  <conditionalFormatting sqref="B65:E68">
    <cfRule type="cellIs" dxfId="12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7"/>
      <c r="B1" s="137"/>
      <c r="C1" s="137"/>
      <c r="D1" s="137"/>
      <c r="E1" s="137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20" t="str">
        <f>"CORRA TIER STRUCTURE ON "&amp;'OPTIONS - MARGIN INTERVALS'!A1</f>
        <v>CORRA TIER STRUCTURE ON JANUARY 27, 2022</v>
      </c>
      <c r="B2" s="121"/>
      <c r="C2" s="121"/>
      <c r="D2" s="121"/>
      <c r="E2" s="12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38" t="s">
        <v>36</v>
      </c>
      <c r="C3" s="134" t="s">
        <v>4</v>
      </c>
      <c r="D3" s="134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39"/>
      <c r="C4" s="140"/>
      <c r="D4" s="140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36">
        <v>1</v>
      </c>
      <c r="C5" s="6" t="s">
        <v>874</v>
      </c>
      <c r="D5" s="6">
        <v>202203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" thickBot="1" x14ac:dyDescent="0.25">
      <c r="A6" s="3"/>
      <c r="B6" s="130"/>
      <c r="C6" s="7" t="s">
        <v>875</v>
      </c>
      <c r="D6" s="7">
        <v>202206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">
      <c r="A7" s="3"/>
      <c r="B7" s="129">
        <v>2</v>
      </c>
      <c r="C7" s="8" t="s">
        <v>876</v>
      </c>
      <c r="D7" s="8">
        <v>202209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" thickBot="1" x14ac:dyDescent="0.25">
      <c r="A8" s="3"/>
      <c r="B8" s="130"/>
      <c r="C8" s="7" t="s">
        <v>877</v>
      </c>
      <c r="D8" s="7">
        <v>202212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3"/>
      <c r="B9" s="129">
        <v>3</v>
      </c>
      <c r="C9" s="8" t="s">
        <v>878</v>
      </c>
      <c r="D9" s="8">
        <v>202303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">
      <c r="A10" s="3"/>
      <c r="B10" s="131"/>
      <c r="C10" s="6" t="s">
        <v>879</v>
      </c>
      <c r="D10" s="6">
        <v>202306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">
      <c r="A11" s="3"/>
      <c r="B11" s="131"/>
      <c r="C11" s="6" t="s">
        <v>880</v>
      </c>
      <c r="D11" s="6">
        <v>202309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5" thickBot="1" x14ac:dyDescent="0.25">
      <c r="A12" s="3"/>
      <c r="B12" s="130"/>
      <c r="C12" s="7" t="s">
        <v>881</v>
      </c>
      <c r="D12" s="7">
        <v>202312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">
      <c r="A13" s="3"/>
      <c r="B13" s="129">
        <v>4</v>
      </c>
      <c r="C13" s="9" t="s">
        <v>882</v>
      </c>
      <c r="D13" s="9">
        <v>202403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x14ac:dyDescent="0.2">
      <c r="A14" s="3"/>
      <c r="B14" s="131"/>
      <c r="C14" s="6" t="s">
        <v>883</v>
      </c>
      <c r="D14" s="6">
        <v>202406</v>
      </c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x14ac:dyDescent="0.2">
      <c r="A15" s="3"/>
      <c r="B15" s="131"/>
      <c r="C15" s="6" t="s">
        <v>884</v>
      </c>
      <c r="D15" s="6">
        <v>202409</v>
      </c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5" thickBot="1" x14ac:dyDescent="0.25">
      <c r="A16" s="3"/>
      <c r="B16" s="130"/>
      <c r="C16" s="7" t="s">
        <v>885</v>
      </c>
      <c r="D16" s="7">
        <v>202412</v>
      </c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x14ac:dyDescent="0.2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25">
      <c r="A18" s="120" t="str">
        <f>"INTRA-COMMODITY SPREAD CHARGES - QUARTELY BUTTERFLY ON "&amp;'OPTIONS - MARGIN INTERVALS'!A1</f>
        <v>INTRA-COMMODITY SPREAD CHARGES - QUARTELY BUTTERFLY ON JANUARY 27, 2022</v>
      </c>
      <c r="B18" s="121"/>
      <c r="C18" s="121"/>
      <c r="D18" s="121"/>
      <c r="E18" s="12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">
      <c r="A19" s="3"/>
      <c r="B19" s="132" t="s">
        <v>2</v>
      </c>
      <c r="C19" s="134" t="s">
        <v>3</v>
      </c>
      <c r="D19" s="134" t="s">
        <v>1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25">
      <c r="A20" s="3"/>
      <c r="B20" s="133"/>
      <c r="C20" s="135"/>
      <c r="D20" s="135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x14ac:dyDescent="0.2">
      <c r="A21" s="3"/>
      <c r="B21" s="85" t="s">
        <v>886</v>
      </c>
      <c r="C21" s="12">
        <v>0</v>
      </c>
      <c r="D21" s="12">
        <v>0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">
      <c r="A22" s="3"/>
      <c r="B22" s="86" t="s">
        <v>887</v>
      </c>
      <c r="C22" s="13">
        <v>27</v>
      </c>
      <c r="D22" s="13">
        <v>28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">
      <c r="A23" s="3"/>
      <c r="B23" s="86" t="s">
        <v>888</v>
      </c>
      <c r="C23" s="13">
        <v>393</v>
      </c>
      <c r="D23" s="13">
        <v>391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">
      <c r="A24" s="3"/>
      <c r="B24" s="86" t="s">
        <v>889</v>
      </c>
      <c r="C24" s="13">
        <v>201</v>
      </c>
      <c r="D24" s="13">
        <v>201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">
      <c r="A25" s="3"/>
      <c r="B25" s="86" t="s">
        <v>890</v>
      </c>
      <c r="C25" s="13">
        <v>202</v>
      </c>
      <c r="D25" s="13">
        <v>201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">
      <c r="A26" s="3"/>
      <c r="B26" s="86" t="s">
        <v>891</v>
      </c>
      <c r="C26" s="13">
        <v>202</v>
      </c>
      <c r="D26" s="13">
        <v>201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">
      <c r="A27" s="3"/>
      <c r="B27" s="86" t="s">
        <v>892</v>
      </c>
      <c r="C27" s="13">
        <v>202</v>
      </c>
      <c r="D27" s="13">
        <v>200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">
      <c r="A28" s="3"/>
      <c r="B28" s="86" t="s">
        <v>893</v>
      </c>
      <c r="C28" s="13">
        <v>201</v>
      </c>
      <c r="D28" s="13">
        <v>200</v>
      </c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">
      <c r="A29" s="3"/>
      <c r="B29" s="86" t="s">
        <v>894</v>
      </c>
      <c r="C29" s="13">
        <v>202</v>
      </c>
      <c r="D29" s="13">
        <v>201</v>
      </c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25">
      <c r="A30" s="3"/>
      <c r="B30" s="87" t="s">
        <v>895</v>
      </c>
      <c r="C30" s="14">
        <v>202</v>
      </c>
      <c r="D30" s="14">
        <v>201</v>
      </c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x14ac:dyDescent="0.2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25">
      <c r="A32" s="120" t="str">
        <f>"INTRA-COMMODITY SPREAD CHARGES - SIX-MONTHLY BUTTERFLY ON "&amp;'OPTIONS - MARGIN INTERVALS'!A1</f>
        <v>INTRA-COMMODITY SPREAD CHARGES - SIX-MONTHLY BUTTERFLY ON JANUARY 27, 2022</v>
      </c>
      <c r="B32" s="121"/>
      <c r="C32" s="121"/>
      <c r="D32" s="121"/>
      <c r="E32" s="12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">
      <c r="A33" s="3"/>
      <c r="B33" s="122" t="s">
        <v>2</v>
      </c>
      <c r="C33" s="124" t="s">
        <v>3</v>
      </c>
      <c r="D33" s="124" t="s">
        <v>1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">
      <c r="A34" s="3"/>
      <c r="B34" s="123"/>
      <c r="C34" s="125"/>
      <c r="D34" s="125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">
      <c r="A35" s="3"/>
      <c r="B35" s="88" t="s">
        <v>896</v>
      </c>
      <c r="C35" s="19">
        <v>91</v>
      </c>
      <c r="D35" s="19">
        <v>91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">
      <c r="A36" s="3"/>
      <c r="B36" s="88" t="s">
        <v>897</v>
      </c>
      <c r="C36" s="19">
        <v>141</v>
      </c>
      <c r="D36" s="19">
        <v>141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">
      <c r="A37" s="3"/>
      <c r="B37" s="88" t="s">
        <v>898</v>
      </c>
      <c r="C37" s="19">
        <v>410</v>
      </c>
      <c r="D37" s="19">
        <v>408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x14ac:dyDescent="0.2">
      <c r="A38" s="3"/>
      <c r="B38" s="88" t="s">
        <v>899</v>
      </c>
      <c r="C38" s="19">
        <v>229</v>
      </c>
      <c r="D38" s="19">
        <v>229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x14ac:dyDescent="0.2">
      <c r="A39" s="3"/>
      <c r="B39" s="88" t="s">
        <v>900</v>
      </c>
      <c r="C39" s="19">
        <v>202</v>
      </c>
      <c r="D39" s="19">
        <v>200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x14ac:dyDescent="0.2">
      <c r="A40" s="3"/>
      <c r="B40" s="88" t="s">
        <v>901</v>
      </c>
      <c r="C40" s="19">
        <v>202</v>
      </c>
      <c r="D40" s="19">
        <v>201</v>
      </c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x14ac:dyDescent="0.2">
      <c r="A41" s="3"/>
      <c r="B41" s="88" t="s">
        <v>902</v>
      </c>
      <c r="C41" s="19">
        <v>201</v>
      </c>
      <c r="D41" s="19">
        <v>200</v>
      </c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5" thickBot="1" x14ac:dyDescent="0.25">
      <c r="A42" s="3"/>
      <c r="B42" s="89" t="s">
        <v>903</v>
      </c>
      <c r="C42" s="20">
        <v>202</v>
      </c>
      <c r="D42" s="20">
        <v>201</v>
      </c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x14ac:dyDescent="0.2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25">
      <c r="A44" s="120" t="str">
        <f>"INTRA-COMMODITY SPREAD CHARGES - NINE-MONTHLY BUTTERFLY ON "&amp;'OPTIONS - MARGIN INTERVALS'!A1</f>
        <v>INTRA-COMMODITY SPREAD CHARGES - NINE-MONTHLY BUTTERFLY ON JANUARY 27, 2022</v>
      </c>
      <c r="B44" s="121"/>
      <c r="C44" s="121"/>
      <c r="D44" s="121"/>
      <c r="E44" s="12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">
      <c r="A45" s="3"/>
      <c r="B45" s="122" t="s">
        <v>2</v>
      </c>
      <c r="C45" s="124" t="s">
        <v>3</v>
      </c>
      <c r="D45" s="124" t="s">
        <v>1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">
      <c r="A46" s="3"/>
      <c r="B46" s="123"/>
      <c r="C46" s="125"/>
      <c r="D46" s="125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">
      <c r="A47" s="3"/>
      <c r="B47" s="88" t="s">
        <v>904</v>
      </c>
      <c r="C47" s="19">
        <v>228</v>
      </c>
      <c r="D47" s="19">
        <v>228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x14ac:dyDescent="0.2">
      <c r="A48" s="3"/>
      <c r="B48" s="88" t="s">
        <v>905</v>
      </c>
      <c r="C48" s="19">
        <v>141</v>
      </c>
      <c r="D48" s="19">
        <v>142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x14ac:dyDescent="0.2">
      <c r="A49" s="3"/>
      <c r="B49" s="88" t="s">
        <v>906</v>
      </c>
      <c r="C49" s="19">
        <v>411</v>
      </c>
      <c r="D49" s="19">
        <v>409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x14ac:dyDescent="0.2">
      <c r="A50" s="3"/>
      <c r="B50" s="88" t="s">
        <v>907</v>
      </c>
      <c r="C50" s="19">
        <v>256</v>
      </c>
      <c r="D50" s="19">
        <v>256</v>
      </c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x14ac:dyDescent="0.2">
      <c r="A51" s="3"/>
      <c r="B51" s="88" t="s">
        <v>908</v>
      </c>
      <c r="C51" s="19">
        <v>272</v>
      </c>
      <c r="D51" s="19">
        <v>272</v>
      </c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5" thickBot="1" x14ac:dyDescent="0.25">
      <c r="A52" s="3"/>
      <c r="B52" s="89" t="s">
        <v>909</v>
      </c>
      <c r="C52" s="20">
        <v>201</v>
      </c>
      <c r="D52" s="20">
        <v>200</v>
      </c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x14ac:dyDescent="0.2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25">
      <c r="A54" s="120" t="str">
        <f>"INTRA-COMMODITY SPREAD CHARGES - YEARLY BUTTERFLY ON "&amp;'OPTIONS - MARGIN INTERVALS'!A1</f>
        <v>INTRA-COMMODITY SPREAD CHARGES - YEARLY BUTTERFLY ON JANUARY 27, 2022</v>
      </c>
      <c r="B54" s="121"/>
      <c r="C54" s="121"/>
      <c r="D54" s="121"/>
      <c r="E54" s="121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">
      <c r="A55" s="3"/>
      <c r="B55" s="122" t="s">
        <v>2</v>
      </c>
      <c r="C55" s="124" t="s">
        <v>3</v>
      </c>
      <c r="D55" s="124" t="s">
        <v>1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">
      <c r="A56" s="3"/>
      <c r="B56" s="123"/>
      <c r="C56" s="125"/>
      <c r="D56" s="125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x14ac:dyDescent="0.2">
      <c r="A57" s="3"/>
      <c r="B57" s="88" t="s">
        <v>910</v>
      </c>
      <c r="C57" s="19">
        <v>229</v>
      </c>
      <c r="D57" s="19">
        <v>229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x14ac:dyDescent="0.2">
      <c r="A58" s="3"/>
      <c r="B58" s="88" t="s">
        <v>911</v>
      </c>
      <c r="C58" s="19">
        <v>142</v>
      </c>
      <c r="D58" s="19">
        <v>142</v>
      </c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x14ac:dyDescent="0.2">
      <c r="A59" s="3"/>
      <c r="B59" s="88" t="s">
        <v>912</v>
      </c>
      <c r="C59" s="19">
        <v>411</v>
      </c>
      <c r="D59" s="19">
        <v>409</v>
      </c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5" thickBot="1" x14ac:dyDescent="0.25">
      <c r="A60" s="3"/>
      <c r="B60" s="89" t="s">
        <v>913</v>
      </c>
      <c r="C60" s="20">
        <v>288</v>
      </c>
      <c r="D60" s="20">
        <v>288</v>
      </c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x14ac:dyDescent="0.2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25">
      <c r="A62" s="120" t="str">
        <f>"INTRA-COMMODITY SPREAD CHARGES - INTER-MONTH STRATEGY ON "&amp;'OPTIONS - MARGIN INTERVALS'!A1</f>
        <v>INTRA-COMMODITY SPREAD CHARGES - INTER-MONTH STRATEGY ON JANUARY 27, 2022</v>
      </c>
      <c r="B62" s="121"/>
      <c r="C62" s="121"/>
      <c r="D62" s="121"/>
      <c r="E62" s="121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">
      <c r="A63" s="122" t="s">
        <v>0</v>
      </c>
      <c r="B63" s="126">
        <v>1</v>
      </c>
      <c r="C63" s="126">
        <v>2</v>
      </c>
      <c r="D63" s="126">
        <v>3</v>
      </c>
      <c r="E63" s="124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25">
      <c r="A64" s="123"/>
      <c r="B64" s="127"/>
      <c r="C64" s="127">
        <v>2</v>
      </c>
      <c r="D64" s="127">
        <v>3</v>
      </c>
      <c r="E64" s="128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5" x14ac:dyDescent="0.2">
      <c r="A65" s="22">
        <v>1</v>
      </c>
      <c r="B65" s="23">
        <v>187</v>
      </c>
      <c r="C65" s="24">
        <v>203</v>
      </c>
      <c r="D65" s="25">
        <v>205</v>
      </c>
      <c r="E65" s="26">
        <v>205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5" x14ac:dyDescent="0.2">
      <c r="A66" s="22">
        <v>2</v>
      </c>
      <c r="B66" s="27"/>
      <c r="C66" s="28">
        <v>369</v>
      </c>
      <c r="D66" s="29">
        <v>373</v>
      </c>
      <c r="E66" s="30">
        <v>385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5" x14ac:dyDescent="0.2">
      <c r="A67" s="22">
        <v>3</v>
      </c>
      <c r="B67" s="27"/>
      <c r="C67" s="31"/>
      <c r="D67" s="29">
        <v>202</v>
      </c>
      <c r="E67" s="30">
        <v>308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5.75" thickBot="1" x14ac:dyDescent="0.25">
      <c r="A68" s="32">
        <v>4</v>
      </c>
      <c r="B68" s="33"/>
      <c r="C68" s="34"/>
      <c r="D68" s="35"/>
      <c r="E68" s="36">
        <v>171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x14ac:dyDescent="0.2"/>
    <row r="70" spans="1:154" ht="15" customHeight="1" x14ac:dyDescent="0.2"/>
    <row r="71" spans="1:154" ht="15" customHeight="1" x14ac:dyDescent="0.2"/>
    <row r="72" spans="1:154" ht="15" customHeight="1" x14ac:dyDescent="0.2"/>
    <row r="73" spans="1:154" ht="15" customHeight="1" x14ac:dyDescent="0.2"/>
    <row r="74" spans="1:154" ht="15" customHeight="1" x14ac:dyDescent="0.2"/>
    <row r="75" spans="1:154" ht="15" customHeight="1" x14ac:dyDescent="0.2"/>
    <row r="76" spans="1:154" ht="15" customHeight="1" x14ac:dyDescent="0.2"/>
    <row r="77" spans="1:154" ht="15" customHeight="1" x14ac:dyDescent="0.2"/>
    <row r="78" spans="1:154" ht="15" customHeight="1" x14ac:dyDescent="0.2"/>
    <row r="79" spans="1:154" ht="15" customHeight="1" x14ac:dyDescent="0.2"/>
    <row r="80" spans="1:154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</sheetData>
  <mergeCells count="31">
    <mergeCell ref="B5:B6"/>
    <mergeCell ref="A1:E1"/>
    <mergeCell ref="A2:E2"/>
    <mergeCell ref="B3:B4"/>
    <mergeCell ref="C3:C4"/>
    <mergeCell ref="D3:D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A63:A64"/>
    <mergeCell ref="B63:B64"/>
    <mergeCell ref="C63:C64"/>
    <mergeCell ref="D63:D64"/>
    <mergeCell ref="E63:E64"/>
    <mergeCell ref="A54:E54"/>
    <mergeCell ref="B55:B56"/>
    <mergeCell ref="C55:C56"/>
    <mergeCell ref="D55:D56"/>
    <mergeCell ref="A62:E62"/>
  </mergeCells>
  <conditionalFormatting sqref="B65:E68">
    <cfRule type="cellIs" dxfId="11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37"/>
      <c r="B1" s="137"/>
      <c r="C1" s="137"/>
      <c r="D1" s="137"/>
      <c r="E1" s="137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20" t="str">
        <f>"SDV TIER STRUCTURE ON "&amp;'OPTIONS - MARGIN INTERVALS'!A1</f>
        <v>SDV TIER STRUCTURE ON JANUARY 27, 2022</v>
      </c>
      <c r="B2" s="121"/>
      <c r="C2" s="121"/>
      <c r="D2" s="121"/>
      <c r="E2" s="12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38" t="s">
        <v>36</v>
      </c>
      <c r="C3" s="134" t="s">
        <v>4</v>
      </c>
      <c r="D3" s="134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x14ac:dyDescent="0.2">
      <c r="A4" s="3"/>
      <c r="B4" s="139"/>
      <c r="C4" s="140"/>
      <c r="D4" s="140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ht="15" thickBot="1" x14ac:dyDescent="0.25">
      <c r="A5" s="3"/>
      <c r="B5" s="93">
        <v>1</v>
      </c>
      <c r="C5" s="6" t="s">
        <v>914</v>
      </c>
      <c r="D5" s="6">
        <v>202212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92">
        <v>2</v>
      </c>
      <c r="C6" s="94" t="s">
        <v>915</v>
      </c>
      <c r="D6" s="94">
        <v>202312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29">
        <v>3</v>
      </c>
      <c r="C7" s="8" t="s">
        <v>916</v>
      </c>
      <c r="D7" s="8">
        <v>202412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x14ac:dyDescent="0.2">
      <c r="A8" s="3"/>
      <c r="B8" s="131"/>
      <c r="C8" s="6" t="s">
        <v>917</v>
      </c>
      <c r="D8" s="6">
        <v>202512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ht="15" thickBot="1" x14ac:dyDescent="0.25">
      <c r="A9" s="3"/>
      <c r="B9" s="130"/>
      <c r="C9" s="7" t="s">
        <v>918</v>
      </c>
      <c r="D9" s="7">
        <v>202612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x14ac:dyDescent="0.2">
      <c r="A10" s="10"/>
      <c r="B10" s="11"/>
      <c r="C10" s="3"/>
      <c r="D10" s="3"/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ht="50.1" customHeight="1" thickBot="1" x14ac:dyDescent="0.25">
      <c r="A11" s="120" t="str">
        <f>"INTRA-COMMODITY SPREAD CHARGES - INTER-MONTH STRATEGY ON "&amp;'OPTIONS - MARGIN INTERVALS'!A1</f>
        <v>INTRA-COMMODITY SPREAD CHARGES - INTER-MONTH STRATEGY ON JANUARY 27, 2022</v>
      </c>
      <c r="B11" s="121"/>
      <c r="C11" s="121"/>
      <c r="D11" s="121"/>
      <c r="E11" s="121"/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x14ac:dyDescent="0.2">
      <c r="A12" s="122" t="s">
        <v>0</v>
      </c>
      <c r="B12" s="126">
        <v>1</v>
      </c>
      <c r="C12" s="126">
        <v>2</v>
      </c>
      <c r="D12" s="124">
        <v>3</v>
      </c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thickBot="1" x14ac:dyDescent="0.25">
      <c r="A13" s="123"/>
      <c r="B13" s="127"/>
      <c r="C13" s="127">
        <v>2</v>
      </c>
      <c r="D13" s="128">
        <v>3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15" x14ac:dyDescent="0.2">
      <c r="A14" s="22">
        <v>1</v>
      </c>
      <c r="B14" s="23"/>
      <c r="C14" s="24">
        <v>193</v>
      </c>
      <c r="D14" s="26">
        <v>232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5" x14ac:dyDescent="0.2">
      <c r="A15" s="22">
        <v>2</v>
      </c>
      <c r="B15" s="27"/>
      <c r="C15" s="28"/>
      <c r="D15" s="30">
        <v>276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.75" thickBot="1" x14ac:dyDescent="0.25">
      <c r="A16" s="32">
        <v>3</v>
      </c>
      <c r="B16" s="33"/>
      <c r="C16" s="34"/>
      <c r="D16" s="36">
        <v>167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10"/>
      <c r="B17" s="11"/>
      <c r="C17" s="3"/>
      <c r="D17" s="3"/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x14ac:dyDescent="0.2"/>
    <row r="19" spans="1:154" ht="15" customHeight="1" x14ac:dyDescent="0.2"/>
    <row r="20" spans="1:154" ht="15" customHeight="1" x14ac:dyDescent="0.2"/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1">
    <mergeCell ref="B7:B9"/>
    <mergeCell ref="A11:E11"/>
    <mergeCell ref="A12:A13"/>
    <mergeCell ref="B12:B13"/>
    <mergeCell ref="C12:C13"/>
    <mergeCell ref="D12:D13"/>
    <mergeCell ref="A1:E1"/>
    <mergeCell ref="A2:E2"/>
    <mergeCell ref="B3:B4"/>
    <mergeCell ref="C3:C4"/>
    <mergeCell ref="D3:D4"/>
  </mergeCells>
  <conditionalFormatting sqref="B14:D16">
    <cfRule type="cellIs" dxfId="10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37"/>
      <c r="B1" s="137"/>
      <c r="C1" s="137"/>
      <c r="D1" s="137"/>
      <c r="E1" s="137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20" t="str">
        <f>"SXF TIER STRUCTURE ON "&amp;'OPTIONS - MARGIN INTERVALS'!A1</f>
        <v>SXF TIER STRUCTURE ON JANUARY 27, 2022</v>
      </c>
      <c r="B2" s="121"/>
      <c r="C2" s="121"/>
      <c r="D2" s="121"/>
      <c r="E2" s="12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38" t="s">
        <v>36</v>
      </c>
      <c r="C3" s="134" t="s">
        <v>4</v>
      </c>
      <c r="D3" s="134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thickBot="1" x14ac:dyDescent="0.25">
      <c r="A4" s="3"/>
      <c r="B4" s="139"/>
      <c r="C4" s="140"/>
      <c r="D4" s="140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x14ac:dyDescent="0.2">
      <c r="A5" s="3"/>
      <c r="B5" s="129">
        <v>1</v>
      </c>
      <c r="C5" s="8" t="s">
        <v>919</v>
      </c>
      <c r="D5" s="8">
        <v>202203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131"/>
      <c r="C6" s="6" t="s">
        <v>920</v>
      </c>
      <c r="D6" s="7">
        <v>202206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31"/>
      <c r="C7" s="6" t="s">
        <v>921</v>
      </c>
      <c r="D7" s="8">
        <v>202209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ht="15" thickBot="1" x14ac:dyDescent="0.25">
      <c r="A8" s="3"/>
      <c r="B8" s="130"/>
      <c r="C8" s="7" t="s">
        <v>922</v>
      </c>
      <c r="D8" s="7">
        <v>202212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x14ac:dyDescent="0.2">
      <c r="A9" s="3"/>
      <c r="B9" s="129">
        <v>2</v>
      </c>
      <c r="C9" s="8" t="s">
        <v>923</v>
      </c>
      <c r="D9" s="8">
        <v>202312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ht="15" thickBot="1" x14ac:dyDescent="0.25">
      <c r="A10" s="10"/>
      <c r="B10" s="130"/>
      <c r="C10" s="7" t="s">
        <v>924</v>
      </c>
      <c r="D10" s="7">
        <v>202412</v>
      </c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x14ac:dyDescent="0.2">
      <c r="B11" s="129">
        <v>3</v>
      </c>
      <c r="C11" s="8" t="s">
        <v>925</v>
      </c>
      <c r="D11" s="8">
        <v>202512</v>
      </c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thickBot="1" x14ac:dyDescent="0.25">
      <c r="B12" s="130"/>
      <c r="C12" s="7" t="s">
        <v>926</v>
      </c>
      <c r="D12" s="7">
        <v>202612</v>
      </c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x14ac:dyDescent="0.2"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49.5" customHeight="1" thickBot="1" x14ac:dyDescent="0.25">
      <c r="A14" s="120" t="str">
        <f>"INTRA-COMMODITY SPREAD CHARGES - INTER-MONTH STRATEGY ON "&amp;'OPTIONS - MARGIN INTERVALS'!A1</f>
        <v>INTRA-COMMODITY SPREAD CHARGES - INTER-MONTH STRATEGY ON JANUARY 27, 2022</v>
      </c>
      <c r="B14" s="121"/>
      <c r="C14" s="121"/>
      <c r="D14" s="121"/>
      <c r="E14" s="12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4.25" customHeight="1" x14ac:dyDescent="0.2">
      <c r="A15" s="122" t="s">
        <v>0</v>
      </c>
      <c r="B15" s="141">
        <v>1</v>
      </c>
      <c r="C15" s="141">
        <v>2</v>
      </c>
      <c r="D15" s="134">
        <v>3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" customHeight="1" thickBot="1" x14ac:dyDescent="0.25">
      <c r="A16" s="123"/>
      <c r="B16" s="142"/>
      <c r="C16" s="142">
        <v>2</v>
      </c>
      <c r="D16" s="143">
        <v>3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22">
        <v>1</v>
      </c>
      <c r="B17" s="23">
        <v>500</v>
      </c>
      <c r="C17" s="24">
        <v>1451</v>
      </c>
      <c r="D17" s="26">
        <v>2196</v>
      </c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ht="15" x14ac:dyDescent="0.2">
      <c r="A18" s="22">
        <v>2</v>
      </c>
      <c r="B18" s="27"/>
      <c r="C18" s="28">
        <v>600</v>
      </c>
      <c r="D18" s="30">
        <v>1719</v>
      </c>
      <c r="E18" s="3"/>
    </row>
    <row r="19" spans="1:154" ht="15" customHeight="1" thickBot="1" x14ac:dyDescent="0.25">
      <c r="A19" s="32">
        <v>3</v>
      </c>
      <c r="B19" s="33"/>
      <c r="C19" s="34"/>
      <c r="D19" s="36">
        <v>628</v>
      </c>
      <c r="E19" s="3"/>
    </row>
    <row r="20" spans="1:154" ht="15" customHeight="1" x14ac:dyDescent="0.2">
      <c r="A20" s="10"/>
      <c r="B20" s="11"/>
      <c r="C20" s="3"/>
      <c r="D20" s="3"/>
      <c r="E20" s="3"/>
    </row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B5:B8"/>
    <mergeCell ref="A1:E1"/>
    <mergeCell ref="A2:E2"/>
    <mergeCell ref="B3:B4"/>
    <mergeCell ref="C3:C4"/>
    <mergeCell ref="D3:D4"/>
    <mergeCell ref="B9:B10"/>
    <mergeCell ref="B11:B12"/>
    <mergeCell ref="A14:E14"/>
    <mergeCell ref="A15:A16"/>
    <mergeCell ref="B15:B16"/>
    <mergeCell ref="C15:C16"/>
    <mergeCell ref="D15:D16"/>
  </mergeCells>
  <conditionalFormatting sqref="B17:D17 C18:D19">
    <cfRule type="cellIs" dxfId="9" priority="2" stopIfTrue="1" operator="equal">
      <formula>0</formula>
    </cfRule>
  </conditionalFormatting>
  <conditionalFormatting sqref="B18:B19">
    <cfRule type="cellIs" dxfId="8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55"/>
  <sheetViews>
    <sheetView view="pageBreakPreview" zoomScale="80" zoomScaleNormal="100" zoomScaleSheetLayoutView="80" workbookViewId="0">
      <selection sqref="A1:D1"/>
    </sheetView>
  </sheetViews>
  <sheetFormatPr defaultColWidth="11.42578125" defaultRowHeight="15" x14ac:dyDescent="0.25"/>
  <cols>
    <col min="1" max="1" width="11.140625" bestFit="1" customWidth="1"/>
    <col min="2" max="2" width="70.42578125" customWidth="1"/>
    <col min="3" max="3" width="33.85546875" customWidth="1"/>
    <col min="4" max="4" width="45.7109375" customWidth="1"/>
  </cols>
  <sheetData>
    <row r="1" spans="1:4" ht="60" customHeight="1" thickBot="1" x14ac:dyDescent="0.3">
      <c r="A1" s="151"/>
      <c r="B1" s="152"/>
      <c r="C1" s="152"/>
      <c r="D1" s="153"/>
    </row>
    <row r="2" spans="1:4" ht="50.1" customHeight="1" thickBot="1" x14ac:dyDescent="0.3">
      <c r="A2" s="154" t="str">
        <f>"INTRA-COMMODITY (Inter-Month) SPREAD CHARGES EFFECTIVE ON "&amp;'OPTIONS - MARGIN INTERVALS'!A1</f>
        <v>INTRA-COMMODITY (Inter-Month) SPREAD CHARGES EFFECTIVE ON JANUARY 27, 2022</v>
      </c>
      <c r="B2" s="155"/>
      <c r="C2" s="155"/>
      <c r="D2" s="156"/>
    </row>
    <row r="3" spans="1:4" ht="12.75" customHeight="1" x14ac:dyDescent="0.25">
      <c r="A3" s="147" t="s">
        <v>17</v>
      </c>
      <c r="B3" s="149" t="s">
        <v>12</v>
      </c>
      <c r="C3" s="149" t="s">
        <v>18</v>
      </c>
      <c r="D3" s="149" t="s">
        <v>19</v>
      </c>
    </row>
    <row r="4" spans="1:4" ht="30" customHeight="1" thickBot="1" x14ac:dyDescent="0.3">
      <c r="A4" s="148"/>
      <c r="B4" s="150"/>
      <c r="C4" s="150"/>
      <c r="D4" s="150"/>
    </row>
    <row r="5" spans="1:4" x14ac:dyDescent="0.25">
      <c r="A5" s="65" t="s">
        <v>672</v>
      </c>
      <c r="B5" s="66" t="s">
        <v>673</v>
      </c>
      <c r="C5" s="67">
        <v>450</v>
      </c>
      <c r="D5" s="68">
        <v>450</v>
      </c>
    </row>
    <row r="6" spans="1:4" x14ac:dyDescent="0.25">
      <c r="A6" s="65" t="s">
        <v>674</v>
      </c>
      <c r="B6" s="66" t="s">
        <v>675</v>
      </c>
      <c r="C6" s="67">
        <v>450</v>
      </c>
      <c r="D6" s="68">
        <v>450</v>
      </c>
    </row>
    <row r="7" spans="1:4" x14ac:dyDescent="0.25">
      <c r="A7" s="65" t="s">
        <v>676</v>
      </c>
      <c r="B7" s="66" t="s">
        <v>677</v>
      </c>
      <c r="C7" s="67">
        <v>225</v>
      </c>
      <c r="D7" s="68">
        <v>225</v>
      </c>
    </row>
    <row r="8" spans="1:4" x14ac:dyDescent="0.25">
      <c r="A8" s="65" t="s">
        <v>683</v>
      </c>
      <c r="B8" s="66" t="s">
        <v>684</v>
      </c>
      <c r="C8" s="67">
        <v>450</v>
      </c>
      <c r="D8" s="68">
        <v>450</v>
      </c>
    </row>
    <row r="9" spans="1:4" x14ac:dyDescent="0.25">
      <c r="A9" s="65" t="s">
        <v>685</v>
      </c>
      <c r="B9" s="66" t="s">
        <v>686</v>
      </c>
      <c r="C9" s="67">
        <v>200</v>
      </c>
      <c r="D9" s="68">
        <v>200</v>
      </c>
    </row>
    <row r="10" spans="1:4" x14ac:dyDescent="0.25">
      <c r="A10" s="63" t="s">
        <v>687</v>
      </c>
      <c r="B10" s="49" t="s">
        <v>688</v>
      </c>
      <c r="C10" s="67">
        <v>200</v>
      </c>
      <c r="D10" s="68">
        <v>200</v>
      </c>
    </row>
    <row r="11" spans="1:4" x14ac:dyDescent="0.25">
      <c r="A11" s="65" t="s">
        <v>693</v>
      </c>
      <c r="B11" s="66" t="s">
        <v>694</v>
      </c>
      <c r="C11" s="90">
        <v>125</v>
      </c>
      <c r="D11" s="91">
        <v>125</v>
      </c>
    </row>
    <row r="12" spans="1:4" x14ac:dyDescent="0.25">
      <c r="A12" s="65" t="s">
        <v>695</v>
      </c>
      <c r="B12" s="66" t="s">
        <v>696</v>
      </c>
      <c r="C12" s="67">
        <v>100</v>
      </c>
      <c r="D12" s="68">
        <v>100</v>
      </c>
    </row>
    <row r="13" spans="1:4" x14ac:dyDescent="0.25">
      <c r="A13" s="65" t="s">
        <v>697</v>
      </c>
      <c r="B13" s="66" t="s">
        <v>698</v>
      </c>
      <c r="C13" s="67">
        <v>100</v>
      </c>
      <c r="D13" s="68">
        <v>100</v>
      </c>
    </row>
    <row r="14" spans="1:4" x14ac:dyDescent="0.25">
      <c r="A14" s="65" t="s">
        <v>701</v>
      </c>
      <c r="B14" s="66" t="s">
        <v>702</v>
      </c>
      <c r="C14" s="67">
        <v>100</v>
      </c>
      <c r="D14" s="68">
        <v>100</v>
      </c>
    </row>
    <row r="15" spans="1:4" x14ac:dyDescent="0.25">
      <c r="A15" s="65" t="s">
        <v>703</v>
      </c>
      <c r="B15" s="69" t="s">
        <v>704</v>
      </c>
      <c r="C15" s="67">
        <v>100</v>
      </c>
      <c r="D15" s="68">
        <v>100</v>
      </c>
    </row>
    <row r="16" spans="1:4" x14ac:dyDescent="0.25">
      <c r="A16" s="65" t="s">
        <v>705</v>
      </c>
      <c r="B16" s="69" t="s">
        <v>706</v>
      </c>
      <c r="C16" s="67">
        <v>125</v>
      </c>
      <c r="D16" s="68">
        <v>125</v>
      </c>
    </row>
    <row r="17" spans="1:4" x14ac:dyDescent="0.25">
      <c r="A17" s="65" t="s">
        <v>707</v>
      </c>
      <c r="B17" s="69" t="s">
        <v>708</v>
      </c>
      <c r="C17" s="67">
        <v>100</v>
      </c>
      <c r="D17" s="68">
        <v>100</v>
      </c>
    </row>
    <row r="18" spans="1:4" x14ac:dyDescent="0.25">
      <c r="A18" s="65" t="s">
        <v>709</v>
      </c>
      <c r="B18" s="69" t="s">
        <v>710</v>
      </c>
      <c r="C18" s="67">
        <v>100</v>
      </c>
      <c r="D18" s="68">
        <v>100</v>
      </c>
    </row>
    <row r="19" spans="1:4" x14ac:dyDescent="0.25">
      <c r="A19" s="65"/>
      <c r="B19" s="66"/>
      <c r="C19" s="67"/>
      <c r="D19" s="68"/>
    </row>
    <row r="20" spans="1:4" x14ac:dyDescent="0.25">
      <c r="A20" s="65"/>
      <c r="B20" s="69"/>
      <c r="C20" s="67"/>
      <c r="D20" s="70"/>
    </row>
    <row r="21" spans="1:4" x14ac:dyDescent="0.25">
      <c r="A21" s="65"/>
      <c r="B21" s="69"/>
      <c r="C21" s="67"/>
      <c r="D21" s="70"/>
    </row>
    <row r="22" spans="1:4" x14ac:dyDescent="0.25">
      <c r="A22" s="65"/>
      <c r="B22" s="69"/>
      <c r="C22" s="67"/>
      <c r="D22" s="70"/>
    </row>
    <row r="23" spans="1:4" x14ac:dyDescent="0.25">
      <c r="A23" s="65"/>
      <c r="B23" s="69"/>
      <c r="C23" s="67"/>
      <c r="D23" s="70"/>
    </row>
    <row r="24" spans="1:4" x14ac:dyDescent="0.25">
      <c r="A24" s="65"/>
      <c r="B24" s="69"/>
      <c r="C24" s="67"/>
      <c r="D24" s="70"/>
    </row>
    <row r="25" spans="1:4" ht="15" customHeight="1" x14ac:dyDescent="0.25">
      <c r="A25" s="65"/>
      <c r="B25" s="69"/>
      <c r="C25" s="67"/>
      <c r="D25" s="70"/>
    </row>
    <row r="26" spans="1:4" ht="12.75" customHeight="1" x14ac:dyDescent="0.25">
      <c r="A26" s="65"/>
      <c r="B26" s="69"/>
      <c r="C26" s="67"/>
      <c r="D26" s="70"/>
    </row>
    <row r="27" spans="1:4" ht="12.75" customHeight="1" x14ac:dyDescent="0.25">
      <c r="A27" s="65"/>
      <c r="B27" s="69"/>
      <c r="C27" s="67"/>
      <c r="D27" s="70"/>
    </row>
    <row r="28" spans="1:4" x14ac:dyDescent="0.25">
      <c r="A28" s="65"/>
      <c r="B28" s="69"/>
      <c r="C28" s="67"/>
      <c r="D28" s="70"/>
    </row>
    <row r="29" spans="1:4" x14ac:dyDescent="0.25">
      <c r="A29" s="65"/>
      <c r="B29" s="66"/>
      <c r="C29" s="67"/>
      <c r="D29" s="70"/>
    </row>
    <row r="30" spans="1:4" ht="47.25" customHeight="1" thickBot="1" x14ac:dyDescent="0.3">
      <c r="A30" s="144" t="str">
        <f>"SHARE FUTURES INTRA-COMMODITY (Inter-Month) SPREAD CHARGES EFFECTIVE ON "&amp;'OPTIONS - MARGIN INTERVALS'!A1</f>
        <v>SHARE FUTURES INTRA-COMMODITY (Inter-Month) SPREAD CHARGES EFFECTIVE ON JANUARY 27, 2022</v>
      </c>
      <c r="B30" s="145"/>
      <c r="C30" s="145"/>
      <c r="D30" s="146"/>
    </row>
    <row r="31" spans="1:4" ht="15" customHeight="1" x14ac:dyDescent="0.25">
      <c r="A31" s="147" t="s">
        <v>17</v>
      </c>
      <c r="B31" s="149" t="s">
        <v>12</v>
      </c>
      <c r="C31" s="149" t="s">
        <v>18</v>
      </c>
      <c r="D31" s="149" t="s">
        <v>19</v>
      </c>
    </row>
    <row r="32" spans="1:4" ht="15.75" thickBot="1" x14ac:dyDescent="0.3">
      <c r="A32" s="148"/>
      <c r="B32" s="150"/>
      <c r="C32" s="150"/>
      <c r="D32" s="150"/>
    </row>
    <row r="33" spans="1:4" x14ac:dyDescent="0.25">
      <c r="A33" s="65" t="s">
        <v>711</v>
      </c>
      <c r="B33" s="69" t="s">
        <v>67</v>
      </c>
      <c r="C33" s="67">
        <v>75</v>
      </c>
      <c r="D33" s="68">
        <v>75</v>
      </c>
    </row>
    <row r="34" spans="1:4" x14ac:dyDescent="0.25">
      <c r="A34" s="65" t="s">
        <v>712</v>
      </c>
      <c r="B34" s="69" t="s">
        <v>127</v>
      </c>
      <c r="C34" s="67">
        <v>75</v>
      </c>
      <c r="D34" s="68">
        <v>75</v>
      </c>
    </row>
    <row r="35" spans="1:4" x14ac:dyDescent="0.25">
      <c r="A35" s="65" t="s">
        <v>713</v>
      </c>
      <c r="B35" s="69" t="s">
        <v>53</v>
      </c>
      <c r="C35" s="67">
        <v>75</v>
      </c>
      <c r="D35" s="68">
        <v>75</v>
      </c>
    </row>
    <row r="36" spans="1:4" x14ac:dyDescent="0.25">
      <c r="A36" s="65" t="s">
        <v>714</v>
      </c>
      <c r="B36" s="69" t="s">
        <v>61</v>
      </c>
      <c r="C36" s="67">
        <v>75</v>
      </c>
      <c r="D36" s="68">
        <v>75</v>
      </c>
    </row>
    <row r="37" spans="1:4" x14ac:dyDescent="0.25">
      <c r="A37" s="65" t="s">
        <v>715</v>
      </c>
      <c r="B37" s="69" t="s">
        <v>69</v>
      </c>
      <c r="C37" s="67">
        <v>75</v>
      </c>
      <c r="D37" s="68">
        <v>75</v>
      </c>
    </row>
    <row r="38" spans="1:4" x14ac:dyDescent="0.25">
      <c r="A38" s="65" t="s">
        <v>716</v>
      </c>
      <c r="B38" s="69" t="s">
        <v>41</v>
      </c>
      <c r="C38" s="67">
        <v>75</v>
      </c>
      <c r="D38" s="68">
        <v>75</v>
      </c>
    </row>
    <row r="39" spans="1:4" x14ac:dyDescent="0.25">
      <c r="A39" s="65" t="s">
        <v>717</v>
      </c>
      <c r="B39" s="69" t="s">
        <v>87</v>
      </c>
      <c r="C39" s="67">
        <v>75</v>
      </c>
      <c r="D39" s="68">
        <v>75</v>
      </c>
    </row>
    <row r="40" spans="1:4" x14ac:dyDescent="0.25">
      <c r="A40" s="65" t="s">
        <v>718</v>
      </c>
      <c r="B40" s="69" t="s">
        <v>93</v>
      </c>
      <c r="C40" s="67">
        <v>75</v>
      </c>
      <c r="D40" s="68">
        <v>75</v>
      </c>
    </row>
    <row r="41" spans="1:4" x14ac:dyDescent="0.25">
      <c r="A41" s="65" t="s">
        <v>719</v>
      </c>
      <c r="B41" s="69" t="s">
        <v>103</v>
      </c>
      <c r="C41" s="67">
        <v>75</v>
      </c>
      <c r="D41" s="68">
        <v>75</v>
      </c>
    </row>
    <row r="42" spans="1:4" x14ac:dyDescent="0.25">
      <c r="A42" s="65" t="s">
        <v>720</v>
      </c>
      <c r="B42" s="69" t="s">
        <v>113</v>
      </c>
      <c r="C42" s="67">
        <v>75</v>
      </c>
      <c r="D42" s="68">
        <v>75</v>
      </c>
    </row>
    <row r="43" spans="1:4" x14ac:dyDescent="0.25">
      <c r="A43" s="65" t="s">
        <v>721</v>
      </c>
      <c r="B43" s="69" t="s">
        <v>161</v>
      </c>
      <c r="C43" s="67">
        <v>75</v>
      </c>
      <c r="D43" s="68">
        <v>75</v>
      </c>
    </row>
    <row r="44" spans="1:4" x14ac:dyDescent="0.25">
      <c r="A44" s="65" t="s">
        <v>722</v>
      </c>
      <c r="B44" s="69" t="s">
        <v>169</v>
      </c>
      <c r="C44" s="67">
        <v>75</v>
      </c>
      <c r="D44" s="68">
        <v>75</v>
      </c>
    </row>
    <row r="45" spans="1:4" x14ac:dyDescent="0.25">
      <c r="A45" s="65" t="s">
        <v>723</v>
      </c>
      <c r="B45" s="69" t="s">
        <v>135</v>
      </c>
      <c r="C45" s="67">
        <v>75</v>
      </c>
      <c r="D45" s="68">
        <v>75</v>
      </c>
    </row>
    <row r="46" spans="1:4" x14ac:dyDescent="0.25">
      <c r="A46" s="65" t="s">
        <v>724</v>
      </c>
      <c r="B46" s="69" t="s">
        <v>497</v>
      </c>
      <c r="C46" s="67">
        <v>75</v>
      </c>
      <c r="D46" s="68">
        <v>75</v>
      </c>
    </row>
    <row r="47" spans="1:4" x14ac:dyDescent="0.25">
      <c r="A47" s="65" t="s">
        <v>725</v>
      </c>
      <c r="B47" s="69" t="s">
        <v>165</v>
      </c>
      <c r="C47" s="67">
        <v>75</v>
      </c>
      <c r="D47" s="68">
        <v>75</v>
      </c>
    </row>
    <row r="48" spans="1:4" x14ac:dyDescent="0.25">
      <c r="A48" s="65" t="s">
        <v>726</v>
      </c>
      <c r="B48" s="69" t="s">
        <v>167</v>
      </c>
      <c r="C48" s="67">
        <v>75</v>
      </c>
      <c r="D48" s="68">
        <v>75</v>
      </c>
    </row>
    <row r="49" spans="1:4" x14ac:dyDescent="0.25">
      <c r="A49" s="65" t="s">
        <v>727</v>
      </c>
      <c r="B49" s="69" t="s">
        <v>163</v>
      </c>
      <c r="C49" s="67">
        <v>75</v>
      </c>
      <c r="D49" s="68">
        <v>75</v>
      </c>
    </row>
    <row r="50" spans="1:4" x14ac:dyDescent="0.25">
      <c r="A50" s="65" t="s">
        <v>728</v>
      </c>
      <c r="B50" s="69" t="s">
        <v>181</v>
      </c>
      <c r="C50" s="67">
        <v>75</v>
      </c>
      <c r="D50" s="68">
        <v>75</v>
      </c>
    </row>
    <row r="51" spans="1:4" x14ac:dyDescent="0.25">
      <c r="A51" s="65" t="s">
        <v>729</v>
      </c>
      <c r="B51" s="69" t="s">
        <v>153</v>
      </c>
      <c r="C51" s="67">
        <v>75</v>
      </c>
      <c r="D51" s="68">
        <v>75</v>
      </c>
    </row>
    <row r="52" spans="1:4" x14ac:dyDescent="0.25">
      <c r="A52" s="65" t="s">
        <v>730</v>
      </c>
      <c r="B52" s="69" t="s">
        <v>203</v>
      </c>
      <c r="C52" s="67">
        <v>75</v>
      </c>
      <c r="D52" s="68">
        <v>75</v>
      </c>
    </row>
    <row r="53" spans="1:4" x14ac:dyDescent="0.25">
      <c r="A53" s="65" t="s">
        <v>731</v>
      </c>
      <c r="B53" s="69" t="s">
        <v>235</v>
      </c>
      <c r="C53" s="67">
        <v>75</v>
      </c>
      <c r="D53" s="68">
        <v>75</v>
      </c>
    </row>
    <row r="54" spans="1:4" x14ac:dyDescent="0.25">
      <c r="A54" s="65" t="s">
        <v>732</v>
      </c>
      <c r="B54" s="69" t="s">
        <v>223</v>
      </c>
      <c r="C54" s="67">
        <v>75</v>
      </c>
      <c r="D54" s="68">
        <v>75</v>
      </c>
    </row>
    <row r="55" spans="1:4" x14ac:dyDescent="0.25">
      <c r="A55" s="65" t="s">
        <v>733</v>
      </c>
      <c r="B55" s="69" t="s">
        <v>617</v>
      </c>
      <c r="C55" s="67">
        <v>75</v>
      </c>
      <c r="D55" s="68">
        <v>75</v>
      </c>
    </row>
    <row r="56" spans="1:4" x14ac:dyDescent="0.25">
      <c r="A56" s="65" t="s">
        <v>734</v>
      </c>
      <c r="B56" s="69" t="s">
        <v>97</v>
      </c>
      <c r="C56" s="67">
        <v>75</v>
      </c>
      <c r="D56" s="68">
        <v>75</v>
      </c>
    </row>
    <row r="57" spans="1:4" x14ac:dyDescent="0.25">
      <c r="A57" s="65" t="s">
        <v>735</v>
      </c>
      <c r="B57" s="69" t="s">
        <v>229</v>
      </c>
      <c r="C57" s="67">
        <v>75</v>
      </c>
      <c r="D57" s="68">
        <v>75</v>
      </c>
    </row>
    <row r="58" spans="1:4" x14ac:dyDescent="0.25">
      <c r="A58" s="65" t="s">
        <v>736</v>
      </c>
      <c r="B58" s="69" t="s">
        <v>233</v>
      </c>
      <c r="C58" s="67">
        <v>75</v>
      </c>
      <c r="D58" s="68">
        <v>75</v>
      </c>
    </row>
    <row r="59" spans="1:4" x14ac:dyDescent="0.25">
      <c r="A59" s="65" t="s">
        <v>737</v>
      </c>
      <c r="B59" s="69" t="s">
        <v>245</v>
      </c>
      <c r="C59" s="67">
        <v>75</v>
      </c>
      <c r="D59" s="68">
        <v>75</v>
      </c>
    </row>
    <row r="60" spans="1:4" x14ac:dyDescent="0.25">
      <c r="A60" s="65" t="s">
        <v>738</v>
      </c>
      <c r="B60" s="69" t="s">
        <v>247</v>
      </c>
      <c r="C60" s="67">
        <v>75</v>
      </c>
      <c r="D60" s="68">
        <v>75</v>
      </c>
    </row>
    <row r="61" spans="1:4" x14ac:dyDescent="0.25">
      <c r="A61" s="65" t="s">
        <v>739</v>
      </c>
      <c r="B61" s="69" t="s">
        <v>213</v>
      </c>
      <c r="C61" s="67">
        <v>75</v>
      </c>
      <c r="D61" s="68">
        <v>75</v>
      </c>
    </row>
    <row r="62" spans="1:4" x14ac:dyDescent="0.25">
      <c r="A62" s="65" t="s">
        <v>740</v>
      </c>
      <c r="B62" s="69" t="s">
        <v>355</v>
      </c>
      <c r="C62" s="67">
        <v>75</v>
      </c>
      <c r="D62" s="68">
        <v>75</v>
      </c>
    </row>
    <row r="63" spans="1:4" x14ac:dyDescent="0.25">
      <c r="A63" s="65" t="s">
        <v>741</v>
      </c>
      <c r="B63" s="69" t="s">
        <v>253</v>
      </c>
      <c r="C63" s="67">
        <v>75</v>
      </c>
      <c r="D63" s="68">
        <v>75</v>
      </c>
    </row>
    <row r="64" spans="1:4" x14ac:dyDescent="0.25">
      <c r="A64" s="65" t="s">
        <v>742</v>
      </c>
      <c r="B64" s="69" t="s">
        <v>265</v>
      </c>
      <c r="C64" s="67">
        <v>75</v>
      </c>
      <c r="D64" s="68">
        <v>75</v>
      </c>
    </row>
    <row r="65" spans="1:4" x14ac:dyDescent="0.25">
      <c r="A65" s="65" t="s">
        <v>743</v>
      </c>
      <c r="B65" s="69" t="s">
        <v>257</v>
      </c>
      <c r="C65" s="67">
        <v>75</v>
      </c>
      <c r="D65" s="68">
        <v>75</v>
      </c>
    </row>
    <row r="66" spans="1:4" x14ac:dyDescent="0.25">
      <c r="A66" s="65" t="s">
        <v>744</v>
      </c>
      <c r="B66" s="69" t="s">
        <v>275</v>
      </c>
      <c r="C66" s="67">
        <v>75</v>
      </c>
      <c r="D66" s="68">
        <v>75</v>
      </c>
    </row>
    <row r="67" spans="1:4" x14ac:dyDescent="0.25">
      <c r="A67" s="65" t="s">
        <v>745</v>
      </c>
      <c r="B67" s="69" t="s">
        <v>323</v>
      </c>
      <c r="C67" s="67">
        <v>75</v>
      </c>
      <c r="D67" s="68">
        <v>75</v>
      </c>
    </row>
    <row r="68" spans="1:4" x14ac:dyDescent="0.25">
      <c r="A68" s="65" t="s">
        <v>746</v>
      </c>
      <c r="B68" s="69" t="s">
        <v>277</v>
      </c>
      <c r="C68" s="67">
        <v>75</v>
      </c>
      <c r="D68" s="68">
        <v>75</v>
      </c>
    </row>
    <row r="69" spans="1:4" x14ac:dyDescent="0.25">
      <c r="A69" s="65" t="s">
        <v>747</v>
      </c>
      <c r="B69" s="69" t="s">
        <v>287</v>
      </c>
      <c r="C69" s="67">
        <v>75</v>
      </c>
      <c r="D69" s="68">
        <v>75</v>
      </c>
    </row>
    <row r="70" spans="1:4" x14ac:dyDescent="0.25">
      <c r="A70" s="65" t="s">
        <v>748</v>
      </c>
      <c r="B70" s="69" t="s">
        <v>249</v>
      </c>
      <c r="C70" s="67">
        <v>75</v>
      </c>
      <c r="D70" s="68">
        <v>75</v>
      </c>
    </row>
    <row r="71" spans="1:4" x14ac:dyDescent="0.25">
      <c r="A71" s="65" t="s">
        <v>749</v>
      </c>
      <c r="B71" s="69" t="s">
        <v>293</v>
      </c>
      <c r="C71" s="67">
        <v>75</v>
      </c>
      <c r="D71" s="68">
        <v>75</v>
      </c>
    </row>
    <row r="72" spans="1:4" x14ac:dyDescent="0.25">
      <c r="A72" s="65" t="s">
        <v>750</v>
      </c>
      <c r="B72" s="69" t="s">
        <v>317</v>
      </c>
      <c r="C72" s="67">
        <v>75</v>
      </c>
      <c r="D72" s="68">
        <v>75</v>
      </c>
    </row>
    <row r="73" spans="1:4" x14ac:dyDescent="0.25">
      <c r="A73" s="65" t="s">
        <v>751</v>
      </c>
      <c r="B73" s="69" t="s">
        <v>623</v>
      </c>
      <c r="C73" s="67">
        <v>75</v>
      </c>
      <c r="D73" s="68">
        <v>75</v>
      </c>
    </row>
    <row r="74" spans="1:4" x14ac:dyDescent="0.25">
      <c r="A74" s="65" t="s">
        <v>752</v>
      </c>
      <c r="B74" s="69" t="s">
        <v>319</v>
      </c>
      <c r="C74" s="67">
        <v>75</v>
      </c>
      <c r="D74" s="68">
        <v>75</v>
      </c>
    </row>
    <row r="75" spans="1:4" x14ac:dyDescent="0.25">
      <c r="A75" s="65" t="s">
        <v>753</v>
      </c>
      <c r="B75" s="69" t="s">
        <v>459</v>
      </c>
      <c r="C75" s="67">
        <v>75</v>
      </c>
      <c r="D75" s="68">
        <v>75</v>
      </c>
    </row>
    <row r="76" spans="1:4" x14ac:dyDescent="0.25">
      <c r="A76" s="65" t="s">
        <v>754</v>
      </c>
      <c r="B76" s="69" t="s">
        <v>627</v>
      </c>
      <c r="C76" s="67">
        <v>75</v>
      </c>
      <c r="D76" s="68">
        <v>75</v>
      </c>
    </row>
    <row r="77" spans="1:4" x14ac:dyDescent="0.25">
      <c r="A77" s="65" t="s">
        <v>755</v>
      </c>
      <c r="B77" s="69" t="s">
        <v>489</v>
      </c>
      <c r="C77" s="67">
        <v>75</v>
      </c>
      <c r="D77" s="68">
        <v>75</v>
      </c>
    </row>
    <row r="78" spans="1:4" x14ac:dyDescent="0.25">
      <c r="A78" s="65" t="s">
        <v>756</v>
      </c>
      <c r="B78" s="69" t="s">
        <v>341</v>
      </c>
      <c r="C78" s="67">
        <v>75</v>
      </c>
      <c r="D78" s="68">
        <v>75</v>
      </c>
    </row>
    <row r="79" spans="1:4" x14ac:dyDescent="0.25">
      <c r="A79" s="65" t="s">
        <v>757</v>
      </c>
      <c r="B79" s="69" t="s">
        <v>337</v>
      </c>
      <c r="C79" s="67">
        <v>75</v>
      </c>
      <c r="D79" s="68">
        <v>75</v>
      </c>
    </row>
    <row r="80" spans="1:4" x14ac:dyDescent="0.25">
      <c r="A80" s="65" t="s">
        <v>758</v>
      </c>
      <c r="B80" s="69" t="s">
        <v>339</v>
      </c>
      <c r="C80" s="67">
        <v>75</v>
      </c>
      <c r="D80" s="68">
        <v>75</v>
      </c>
    </row>
    <row r="81" spans="1:4" x14ac:dyDescent="0.25">
      <c r="A81" s="65" t="s">
        <v>759</v>
      </c>
      <c r="B81" s="69" t="s">
        <v>357</v>
      </c>
      <c r="C81" s="67">
        <v>75</v>
      </c>
      <c r="D81" s="68">
        <v>75</v>
      </c>
    </row>
    <row r="82" spans="1:4" x14ac:dyDescent="0.25">
      <c r="A82" s="65" t="s">
        <v>760</v>
      </c>
      <c r="B82" s="69" t="s">
        <v>493</v>
      </c>
      <c r="C82" s="67">
        <v>75</v>
      </c>
      <c r="D82" s="68">
        <v>75</v>
      </c>
    </row>
    <row r="83" spans="1:4" x14ac:dyDescent="0.25">
      <c r="A83" s="65" t="s">
        <v>761</v>
      </c>
      <c r="B83" s="69" t="s">
        <v>347</v>
      </c>
      <c r="C83" s="67">
        <v>75</v>
      </c>
      <c r="D83" s="68">
        <v>75</v>
      </c>
    </row>
    <row r="84" spans="1:4" x14ac:dyDescent="0.25">
      <c r="A84" s="65" t="s">
        <v>762</v>
      </c>
      <c r="B84" s="69" t="s">
        <v>363</v>
      </c>
      <c r="C84" s="67">
        <v>75</v>
      </c>
      <c r="D84" s="68">
        <v>75</v>
      </c>
    </row>
    <row r="85" spans="1:4" x14ac:dyDescent="0.25">
      <c r="A85" s="65" t="s">
        <v>763</v>
      </c>
      <c r="B85" s="69" t="s">
        <v>231</v>
      </c>
      <c r="C85" s="67">
        <v>75</v>
      </c>
      <c r="D85" s="68">
        <v>75</v>
      </c>
    </row>
    <row r="86" spans="1:4" x14ac:dyDescent="0.25">
      <c r="A86" s="65" t="s">
        <v>764</v>
      </c>
      <c r="B86" s="69" t="s">
        <v>375</v>
      </c>
      <c r="C86" s="67">
        <v>75</v>
      </c>
      <c r="D86" s="68">
        <v>75</v>
      </c>
    </row>
    <row r="87" spans="1:4" x14ac:dyDescent="0.25">
      <c r="A87" s="65" t="s">
        <v>765</v>
      </c>
      <c r="B87" s="69" t="s">
        <v>379</v>
      </c>
      <c r="C87" s="67">
        <v>75</v>
      </c>
      <c r="D87" s="68">
        <v>75</v>
      </c>
    </row>
    <row r="88" spans="1:4" x14ac:dyDescent="0.25">
      <c r="A88" s="65" t="s">
        <v>766</v>
      </c>
      <c r="B88" s="69" t="s">
        <v>299</v>
      </c>
      <c r="C88" s="67">
        <v>75</v>
      </c>
      <c r="D88" s="68">
        <v>75</v>
      </c>
    </row>
    <row r="89" spans="1:4" x14ac:dyDescent="0.25">
      <c r="A89" s="65" t="s">
        <v>767</v>
      </c>
      <c r="B89" s="69" t="s">
        <v>327</v>
      </c>
      <c r="C89" s="67">
        <v>75</v>
      </c>
      <c r="D89" s="68">
        <v>75</v>
      </c>
    </row>
    <row r="90" spans="1:4" x14ac:dyDescent="0.25">
      <c r="A90" s="65" t="s">
        <v>768</v>
      </c>
      <c r="B90" s="69" t="s">
        <v>255</v>
      </c>
      <c r="C90" s="67">
        <v>75</v>
      </c>
      <c r="D90" s="68">
        <v>75</v>
      </c>
    </row>
    <row r="91" spans="1:4" x14ac:dyDescent="0.25">
      <c r="A91" s="65" t="s">
        <v>769</v>
      </c>
      <c r="B91" s="69" t="s">
        <v>383</v>
      </c>
      <c r="C91" s="67">
        <v>75</v>
      </c>
      <c r="D91" s="68">
        <v>75</v>
      </c>
    </row>
    <row r="92" spans="1:4" x14ac:dyDescent="0.25">
      <c r="A92" s="65" t="s">
        <v>770</v>
      </c>
      <c r="B92" s="69" t="s">
        <v>387</v>
      </c>
      <c r="C92" s="67">
        <v>75</v>
      </c>
      <c r="D92" s="68">
        <v>75</v>
      </c>
    </row>
    <row r="93" spans="1:4" x14ac:dyDescent="0.25">
      <c r="A93" s="65" t="s">
        <v>771</v>
      </c>
      <c r="B93" s="69" t="s">
        <v>389</v>
      </c>
      <c r="C93" s="67">
        <v>75</v>
      </c>
      <c r="D93" s="68">
        <v>75</v>
      </c>
    </row>
    <row r="94" spans="1:4" x14ac:dyDescent="0.25">
      <c r="A94" s="65" t="s">
        <v>772</v>
      </c>
      <c r="B94" s="69" t="s">
        <v>267</v>
      </c>
      <c r="C94" s="67">
        <v>75</v>
      </c>
      <c r="D94" s="68">
        <v>75</v>
      </c>
    </row>
    <row r="95" spans="1:4" x14ac:dyDescent="0.25">
      <c r="A95" s="65" t="s">
        <v>773</v>
      </c>
      <c r="B95" s="69" t="s">
        <v>173</v>
      </c>
      <c r="C95" s="67">
        <v>75</v>
      </c>
      <c r="D95" s="68">
        <v>75</v>
      </c>
    </row>
    <row r="96" spans="1:4" x14ac:dyDescent="0.25">
      <c r="A96" s="65" t="s">
        <v>774</v>
      </c>
      <c r="B96" s="69" t="s">
        <v>115</v>
      </c>
      <c r="C96" s="67">
        <v>75</v>
      </c>
      <c r="D96" s="68">
        <v>75</v>
      </c>
    </row>
    <row r="97" spans="1:4" x14ac:dyDescent="0.25">
      <c r="A97" s="65" t="s">
        <v>775</v>
      </c>
      <c r="B97" s="69" t="s">
        <v>511</v>
      </c>
      <c r="C97" s="67">
        <v>75</v>
      </c>
      <c r="D97" s="68">
        <v>75</v>
      </c>
    </row>
    <row r="98" spans="1:4" x14ac:dyDescent="0.25">
      <c r="A98" s="65" t="s">
        <v>776</v>
      </c>
      <c r="B98" s="69" t="s">
        <v>403</v>
      </c>
      <c r="C98" s="67">
        <v>75</v>
      </c>
      <c r="D98" s="68">
        <v>75</v>
      </c>
    </row>
    <row r="99" spans="1:4" x14ac:dyDescent="0.25">
      <c r="A99" s="65" t="s">
        <v>777</v>
      </c>
      <c r="B99" s="69" t="s">
        <v>45</v>
      </c>
      <c r="C99" s="67">
        <v>75</v>
      </c>
      <c r="D99" s="68">
        <v>75</v>
      </c>
    </row>
    <row r="100" spans="1:4" x14ac:dyDescent="0.25">
      <c r="A100" s="65" t="s">
        <v>778</v>
      </c>
      <c r="B100" s="69" t="s">
        <v>137</v>
      </c>
      <c r="C100" s="67">
        <v>75</v>
      </c>
      <c r="D100" s="68">
        <v>75</v>
      </c>
    </row>
    <row r="101" spans="1:4" x14ac:dyDescent="0.25">
      <c r="A101" s="65" t="s">
        <v>779</v>
      </c>
      <c r="B101" s="69" t="s">
        <v>417</v>
      </c>
      <c r="C101" s="67">
        <v>75</v>
      </c>
      <c r="D101" s="68">
        <v>75</v>
      </c>
    </row>
    <row r="102" spans="1:4" x14ac:dyDescent="0.25">
      <c r="A102" s="65" t="s">
        <v>780</v>
      </c>
      <c r="B102" s="69" t="s">
        <v>205</v>
      </c>
      <c r="C102" s="67">
        <v>75</v>
      </c>
      <c r="D102" s="68">
        <v>75</v>
      </c>
    </row>
    <row r="103" spans="1:4" x14ac:dyDescent="0.25">
      <c r="A103" s="65" t="s">
        <v>781</v>
      </c>
      <c r="B103" s="69" t="s">
        <v>423</v>
      </c>
      <c r="C103" s="67">
        <v>75</v>
      </c>
      <c r="D103" s="68">
        <v>75</v>
      </c>
    </row>
    <row r="104" spans="1:4" x14ac:dyDescent="0.25">
      <c r="A104" s="65" t="s">
        <v>782</v>
      </c>
      <c r="B104" s="69" t="s">
        <v>549</v>
      </c>
      <c r="C104" s="67">
        <v>75</v>
      </c>
      <c r="D104" s="68">
        <v>75</v>
      </c>
    </row>
    <row r="105" spans="1:4" x14ac:dyDescent="0.25">
      <c r="A105" s="65" t="s">
        <v>783</v>
      </c>
      <c r="B105" s="69" t="s">
        <v>445</v>
      </c>
      <c r="C105" s="67">
        <v>75</v>
      </c>
      <c r="D105" s="68">
        <v>75</v>
      </c>
    </row>
    <row r="106" spans="1:4" x14ac:dyDescent="0.25">
      <c r="A106" s="65" t="s">
        <v>784</v>
      </c>
      <c r="B106" s="69" t="s">
        <v>601</v>
      </c>
      <c r="C106" s="67">
        <v>75</v>
      </c>
      <c r="D106" s="68">
        <v>75</v>
      </c>
    </row>
    <row r="107" spans="1:4" x14ac:dyDescent="0.25">
      <c r="A107" s="65" t="s">
        <v>785</v>
      </c>
      <c r="B107" s="69" t="s">
        <v>441</v>
      </c>
      <c r="C107" s="67">
        <v>75</v>
      </c>
      <c r="D107" s="68">
        <v>75</v>
      </c>
    </row>
    <row r="108" spans="1:4" x14ac:dyDescent="0.25">
      <c r="A108" s="65" t="s">
        <v>786</v>
      </c>
      <c r="B108" s="69" t="s">
        <v>433</v>
      </c>
      <c r="C108" s="67">
        <v>75</v>
      </c>
      <c r="D108" s="68">
        <v>75</v>
      </c>
    </row>
    <row r="109" spans="1:4" x14ac:dyDescent="0.25">
      <c r="A109" s="65" t="s">
        <v>787</v>
      </c>
      <c r="B109" s="69" t="s">
        <v>439</v>
      </c>
      <c r="C109" s="67">
        <v>75</v>
      </c>
      <c r="D109" s="68">
        <v>75</v>
      </c>
    </row>
    <row r="110" spans="1:4" x14ac:dyDescent="0.25">
      <c r="A110" s="65" t="s">
        <v>788</v>
      </c>
      <c r="B110" s="69" t="s">
        <v>351</v>
      </c>
      <c r="C110" s="67">
        <v>75</v>
      </c>
      <c r="D110" s="68">
        <v>75</v>
      </c>
    </row>
    <row r="111" spans="1:4" x14ac:dyDescent="0.25">
      <c r="A111" s="65" t="s">
        <v>789</v>
      </c>
      <c r="B111" s="69" t="s">
        <v>65</v>
      </c>
      <c r="C111" s="67">
        <v>75</v>
      </c>
      <c r="D111" s="68">
        <v>75</v>
      </c>
    </row>
    <row r="112" spans="1:4" x14ac:dyDescent="0.25">
      <c r="A112" s="65" t="s">
        <v>790</v>
      </c>
      <c r="B112" s="69" t="s">
        <v>455</v>
      </c>
      <c r="C112" s="67">
        <v>75</v>
      </c>
      <c r="D112" s="68">
        <v>75</v>
      </c>
    </row>
    <row r="113" spans="1:4" x14ac:dyDescent="0.25">
      <c r="A113" s="65" t="s">
        <v>791</v>
      </c>
      <c r="B113" s="69" t="s">
        <v>119</v>
      </c>
      <c r="C113" s="67">
        <v>75</v>
      </c>
      <c r="D113" s="68">
        <v>75</v>
      </c>
    </row>
    <row r="114" spans="1:4" x14ac:dyDescent="0.25">
      <c r="A114" s="65" t="s">
        <v>792</v>
      </c>
      <c r="B114" s="69" t="s">
        <v>557</v>
      </c>
      <c r="C114" s="67">
        <v>75</v>
      </c>
      <c r="D114" s="68">
        <v>75</v>
      </c>
    </row>
    <row r="115" spans="1:4" x14ac:dyDescent="0.25">
      <c r="A115" s="65" t="s">
        <v>793</v>
      </c>
      <c r="B115" s="69" t="s">
        <v>105</v>
      </c>
      <c r="C115" s="67">
        <v>75</v>
      </c>
      <c r="D115" s="68">
        <v>75</v>
      </c>
    </row>
    <row r="116" spans="1:4" x14ac:dyDescent="0.25">
      <c r="A116" s="65" t="s">
        <v>794</v>
      </c>
      <c r="B116" s="69" t="s">
        <v>555</v>
      </c>
      <c r="C116" s="67">
        <v>75</v>
      </c>
      <c r="D116" s="68">
        <v>75</v>
      </c>
    </row>
    <row r="117" spans="1:4" x14ac:dyDescent="0.25">
      <c r="A117" s="65" t="s">
        <v>795</v>
      </c>
      <c r="B117" s="69" t="s">
        <v>463</v>
      </c>
      <c r="C117" s="67">
        <v>75</v>
      </c>
      <c r="D117" s="68">
        <v>75</v>
      </c>
    </row>
    <row r="118" spans="1:4" x14ac:dyDescent="0.25">
      <c r="A118" s="65" t="s">
        <v>796</v>
      </c>
      <c r="B118" s="69" t="s">
        <v>471</v>
      </c>
      <c r="C118" s="67">
        <v>75</v>
      </c>
      <c r="D118" s="68">
        <v>75</v>
      </c>
    </row>
    <row r="119" spans="1:4" x14ac:dyDescent="0.25">
      <c r="A119" s="65" t="s">
        <v>797</v>
      </c>
      <c r="B119" s="69" t="s">
        <v>473</v>
      </c>
      <c r="C119" s="67">
        <v>75</v>
      </c>
      <c r="D119" s="68">
        <v>75</v>
      </c>
    </row>
    <row r="120" spans="1:4" x14ac:dyDescent="0.25">
      <c r="A120" s="65" t="s">
        <v>798</v>
      </c>
      <c r="B120" s="69" t="s">
        <v>481</v>
      </c>
      <c r="C120" s="67">
        <v>75</v>
      </c>
      <c r="D120" s="68">
        <v>75</v>
      </c>
    </row>
    <row r="121" spans="1:4" x14ac:dyDescent="0.25">
      <c r="A121" s="65" t="s">
        <v>799</v>
      </c>
      <c r="B121" s="69" t="s">
        <v>491</v>
      </c>
      <c r="C121" s="67">
        <v>75</v>
      </c>
      <c r="D121" s="68">
        <v>75</v>
      </c>
    </row>
    <row r="122" spans="1:4" x14ac:dyDescent="0.25">
      <c r="A122" s="65" t="s">
        <v>800</v>
      </c>
      <c r="B122" s="69" t="s">
        <v>281</v>
      </c>
      <c r="C122" s="67">
        <v>75</v>
      </c>
      <c r="D122" s="68">
        <v>75</v>
      </c>
    </row>
    <row r="123" spans="1:4" x14ac:dyDescent="0.25">
      <c r="A123" s="65" t="s">
        <v>801</v>
      </c>
      <c r="B123" s="69" t="s">
        <v>513</v>
      </c>
      <c r="C123" s="67">
        <v>75</v>
      </c>
      <c r="D123" s="68">
        <v>75</v>
      </c>
    </row>
    <row r="124" spans="1:4" x14ac:dyDescent="0.25">
      <c r="A124" s="65" t="s">
        <v>802</v>
      </c>
      <c r="B124" s="69" t="s">
        <v>75</v>
      </c>
      <c r="C124" s="67">
        <v>75</v>
      </c>
      <c r="D124" s="68">
        <v>75</v>
      </c>
    </row>
    <row r="125" spans="1:4" x14ac:dyDescent="0.25">
      <c r="A125" s="65" t="s">
        <v>803</v>
      </c>
      <c r="B125" s="69" t="s">
        <v>525</v>
      </c>
      <c r="C125" s="67">
        <v>75</v>
      </c>
      <c r="D125" s="68">
        <v>75</v>
      </c>
    </row>
    <row r="126" spans="1:4" x14ac:dyDescent="0.25">
      <c r="A126" s="65" t="s">
        <v>804</v>
      </c>
      <c r="B126" s="69" t="s">
        <v>533</v>
      </c>
      <c r="C126" s="67">
        <v>75</v>
      </c>
      <c r="D126" s="68">
        <v>75</v>
      </c>
    </row>
    <row r="127" spans="1:4" x14ac:dyDescent="0.25">
      <c r="A127" s="65" t="s">
        <v>805</v>
      </c>
      <c r="B127" s="69" t="s">
        <v>607</v>
      </c>
      <c r="C127" s="67">
        <v>75</v>
      </c>
      <c r="D127" s="68">
        <v>75</v>
      </c>
    </row>
    <row r="128" spans="1:4" x14ac:dyDescent="0.25">
      <c r="A128" s="65" t="s">
        <v>806</v>
      </c>
      <c r="B128" s="69" t="s">
        <v>539</v>
      </c>
      <c r="C128" s="67">
        <v>75</v>
      </c>
      <c r="D128" s="68">
        <v>75</v>
      </c>
    </row>
    <row r="129" spans="1:4" x14ac:dyDescent="0.25">
      <c r="A129" s="65" t="s">
        <v>807</v>
      </c>
      <c r="B129" s="69" t="s">
        <v>243</v>
      </c>
      <c r="C129" s="67">
        <v>75</v>
      </c>
      <c r="D129" s="68">
        <v>75</v>
      </c>
    </row>
    <row r="130" spans="1:4" x14ac:dyDescent="0.25">
      <c r="A130" s="65" t="s">
        <v>808</v>
      </c>
      <c r="B130" s="69" t="s">
        <v>537</v>
      </c>
      <c r="C130" s="67">
        <v>75</v>
      </c>
      <c r="D130" s="68">
        <v>75</v>
      </c>
    </row>
    <row r="131" spans="1:4" x14ac:dyDescent="0.25">
      <c r="A131" s="65" t="s">
        <v>809</v>
      </c>
      <c r="B131" s="69" t="s">
        <v>47</v>
      </c>
      <c r="C131" s="67">
        <v>75</v>
      </c>
      <c r="D131" s="68">
        <v>75</v>
      </c>
    </row>
    <row r="132" spans="1:4" x14ac:dyDescent="0.25">
      <c r="A132" s="65" t="s">
        <v>810</v>
      </c>
      <c r="B132" s="69" t="s">
        <v>117</v>
      </c>
      <c r="C132" s="67">
        <v>75</v>
      </c>
      <c r="D132" s="68">
        <v>75</v>
      </c>
    </row>
    <row r="133" spans="1:4" x14ac:dyDescent="0.25">
      <c r="A133" s="65" t="s">
        <v>811</v>
      </c>
      <c r="B133" s="69" t="s">
        <v>121</v>
      </c>
      <c r="C133" s="67">
        <v>75</v>
      </c>
      <c r="D133" s="68">
        <v>75</v>
      </c>
    </row>
    <row r="134" spans="1:4" x14ac:dyDescent="0.25">
      <c r="A134" s="65" t="s">
        <v>812</v>
      </c>
      <c r="B134" s="69" t="s">
        <v>185</v>
      </c>
      <c r="C134" s="67">
        <v>75</v>
      </c>
      <c r="D134" s="68">
        <v>75</v>
      </c>
    </row>
    <row r="135" spans="1:4" x14ac:dyDescent="0.25">
      <c r="A135" s="65" t="s">
        <v>813</v>
      </c>
      <c r="B135" s="69" t="s">
        <v>189</v>
      </c>
      <c r="C135" s="67">
        <v>75</v>
      </c>
      <c r="D135" s="68">
        <v>75</v>
      </c>
    </row>
    <row r="136" spans="1:4" x14ac:dyDescent="0.25">
      <c r="A136" s="65" t="s">
        <v>814</v>
      </c>
      <c r="B136" s="69" t="s">
        <v>179</v>
      </c>
      <c r="C136" s="67">
        <v>75</v>
      </c>
      <c r="D136" s="68">
        <v>75</v>
      </c>
    </row>
    <row r="137" spans="1:4" x14ac:dyDescent="0.25">
      <c r="A137" s="65" t="s">
        <v>815</v>
      </c>
      <c r="B137" s="69" t="s">
        <v>569</v>
      </c>
      <c r="C137" s="67">
        <v>75</v>
      </c>
      <c r="D137" s="68">
        <v>75</v>
      </c>
    </row>
    <row r="138" spans="1:4" x14ac:dyDescent="0.25">
      <c r="A138" s="65" t="s">
        <v>816</v>
      </c>
      <c r="B138" s="69" t="s">
        <v>425</v>
      </c>
      <c r="C138" s="67">
        <v>75</v>
      </c>
      <c r="D138" s="68">
        <v>75</v>
      </c>
    </row>
    <row r="139" spans="1:4" x14ac:dyDescent="0.25">
      <c r="A139" s="65" t="s">
        <v>817</v>
      </c>
      <c r="B139" s="69" t="s">
        <v>43</v>
      </c>
      <c r="C139" s="67">
        <v>75</v>
      </c>
      <c r="D139" s="68">
        <v>75</v>
      </c>
    </row>
    <row r="140" spans="1:4" x14ac:dyDescent="0.25">
      <c r="A140" s="65" t="s">
        <v>818</v>
      </c>
      <c r="B140" s="69" t="s">
        <v>587</v>
      </c>
      <c r="C140" s="67">
        <v>75</v>
      </c>
      <c r="D140" s="68">
        <v>75</v>
      </c>
    </row>
    <row r="141" spans="1:4" x14ac:dyDescent="0.25">
      <c r="A141" s="65" t="s">
        <v>819</v>
      </c>
      <c r="B141" s="69" t="s">
        <v>593</v>
      </c>
      <c r="C141" s="67">
        <v>75</v>
      </c>
      <c r="D141" s="68">
        <v>75</v>
      </c>
    </row>
    <row r="142" spans="1:4" x14ac:dyDescent="0.25">
      <c r="A142" s="65" t="s">
        <v>820</v>
      </c>
      <c r="B142" s="69" t="s">
        <v>597</v>
      </c>
      <c r="C142" s="67">
        <v>75</v>
      </c>
      <c r="D142" s="68">
        <v>75</v>
      </c>
    </row>
    <row r="143" spans="1:4" x14ac:dyDescent="0.25">
      <c r="A143" s="65" t="s">
        <v>821</v>
      </c>
      <c r="B143" s="69" t="s">
        <v>285</v>
      </c>
      <c r="C143" s="67">
        <v>75</v>
      </c>
      <c r="D143" s="68">
        <v>75</v>
      </c>
    </row>
    <row r="144" spans="1:4" x14ac:dyDescent="0.25">
      <c r="A144" s="65" t="s">
        <v>822</v>
      </c>
      <c r="B144" s="69" t="s">
        <v>599</v>
      </c>
      <c r="C144" s="67">
        <v>75</v>
      </c>
      <c r="D144" s="68">
        <v>75</v>
      </c>
    </row>
    <row r="145" spans="1:4" x14ac:dyDescent="0.25">
      <c r="A145" s="65" t="s">
        <v>823</v>
      </c>
      <c r="B145" s="69" t="s">
        <v>589</v>
      </c>
      <c r="C145" s="67">
        <v>75</v>
      </c>
      <c r="D145" s="68">
        <v>75</v>
      </c>
    </row>
    <row r="146" spans="1:4" x14ac:dyDescent="0.25">
      <c r="A146" s="65" t="s">
        <v>824</v>
      </c>
      <c r="B146" s="69" t="s">
        <v>613</v>
      </c>
      <c r="C146" s="67">
        <v>75</v>
      </c>
      <c r="D146" s="68">
        <v>75</v>
      </c>
    </row>
    <row r="147" spans="1:4" x14ac:dyDescent="0.25">
      <c r="A147" s="65" t="s">
        <v>825</v>
      </c>
      <c r="B147" s="69" t="s">
        <v>629</v>
      </c>
      <c r="C147" s="67">
        <v>75</v>
      </c>
      <c r="D147" s="68">
        <v>75</v>
      </c>
    </row>
    <row r="148" spans="1:4" x14ac:dyDescent="0.25">
      <c r="A148" s="65" t="s">
        <v>826</v>
      </c>
      <c r="B148" s="69" t="s">
        <v>621</v>
      </c>
      <c r="C148" s="67">
        <v>75</v>
      </c>
      <c r="D148" s="68">
        <v>75</v>
      </c>
    </row>
    <row r="149" spans="1:4" x14ac:dyDescent="0.25">
      <c r="A149" s="65" t="s">
        <v>827</v>
      </c>
      <c r="B149" s="69" t="s">
        <v>157</v>
      </c>
      <c r="C149" s="67">
        <v>75</v>
      </c>
      <c r="D149" s="68">
        <v>75</v>
      </c>
    </row>
    <row r="150" spans="1:4" x14ac:dyDescent="0.25">
      <c r="A150" s="65" t="s">
        <v>828</v>
      </c>
      <c r="B150" s="69" t="s">
        <v>619</v>
      </c>
      <c r="C150" s="67">
        <v>75</v>
      </c>
      <c r="D150" s="68">
        <v>75</v>
      </c>
    </row>
    <row r="151" spans="1:4" x14ac:dyDescent="0.25">
      <c r="A151" s="65" t="s">
        <v>829</v>
      </c>
      <c r="B151" s="69" t="s">
        <v>315</v>
      </c>
      <c r="C151" s="67">
        <v>75</v>
      </c>
      <c r="D151" s="68">
        <v>75</v>
      </c>
    </row>
    <row r="152" spans="1:4" x14ac:dyDescent="0.25">
      <c r="A152" s="65" t="s">
        <v>830</v>
      </c>
      <c r="B152" s="69" t="s">
        <v>637</v>
      </c>
      <c r="C152" s="67">
        <v>75</v>
      </c>
      <c r="D152" s="68">
        <v>75</v>
      </c>
    </row>
    <row r="153" spans="1:4" x14ac:dyDescent="0.25">
      <c r="A153" s="65" t="s">
        <v>831</v>
      </c>
      <c r="B153" s="69" t="s">
        <v>647</v>
      </c>
      <c r="C153" s="67">
        <v>75</v>
      </c>
      <c r="D153" s="68">
        <v>75</v>
      </c>
    </row>
    <row r="154" spans="1:4" x14ac:dyDescent="0.25">
      <c r="A154" s="65" t="s">
        <v>832</v>
      </c>
      <c r="B154" s="69" t="s">
        <v>133</v>
      </c>
      <c r="C154" s="67">
        <v>75</v>
      </c>
      <c r="D154" s="68">
        <v>75</v>
      </c>
    </row>
    <row r="155" spans="1:4" x14ac:dyDescent="0.25">
      <c r="A155" s="65" t="s">
        <v>833</v>
      </c>
      <c r="B155" s="69" t="s">
        <v>643</v>
      </c>
      <c r="C155" s="67">
        <v>75</v>
      </c>
      <c r="D155" s="68">
        <v>75</v>
      </c>
    </row>
  </sheetData>
  <mergeCells count="11">
    <mergeCell ref="A1:D1"/>
    <mergeCell ref="A2:D2"/>
    <mergeCell ref="A3:A4"/>
    <mergeCell ref="B3:B4"/>
    <mergeCell ref="C3:C4"/>
    <mergeCell ref="D3:D4"/>
    <mergeCell ref="A30:D30"/>
    <mergeCell ref="A31:A32"/>
    <mergeCell ref="B31:B32"/>
    <mergeCell ref="C31:C32"/>
    <mergeCell ref="D31:D32"/>
  </mergeCells>
  <pageMargins left="0.78740157499999996" right="0.78740157499999996" top="0.984251969" bottom="0.984251969" header="0.4921259845" footer="0.4921259845"/>
  <pageSetup scale="26" orientation="portrait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9"/>
  <sheetViews>
    <sheetView view="pageBreakPreview" zoomScale="80" zoomScaleNormal="80" zoomScaleSheetLayoutView="80" workbookViewId="0">
      <selection activeCell="P39" sqref="P39"/>
    </sheetView>
  </sheetViews>
  <sheetFormatPr defaultColWidth="11.42578125" defaultRowHeight="15" x14ac:dyDescent="0.25"/>
  <cols>
    <col min="1" max="1" width="22.28515625" bestFit="1" customWidth="1"/>
    <col min="2" max="2" width="23.5703125" bestFit="1" customWidth="1"/>
    <col min="3" max="3" width="36" customWidth="1"/>
  </cols>
  <sheetData>
    <row r="1" spans="1:3" ht="60" customHeight="1" x14ac:dyDescent="0.25">
      <c r="A1" s="157"/>
      <c r="B1" s="158"/>
      <c r="C1" s="159"/>
    </row>
    <row r="2" spans="1:3" ht="50.1" customHeight="1" thickBot="1" x14ac:dyDescent="0.3">
      <c r="A2" s="144" t="str">
        <f>"INTER-COMMODITY SPREAD CHARGES EFFECTIVE ON "&amp;'OPTIONS - MARGIN INTERVALS'!A1</f>
        <v>INTER-COMMODITY SPREAD CHARGES EFFECTIVE ON JANUARY 27, 2022</v>
      </c>
      <c r="B2" s="145"/>
      <c r="C2" s="146"/>
    </row>
    <row r="3" spans="1:3" ht="12.75" customHeight="1" x14ac:dyDescent="0.25">
      <c r="A3" s="160" t="s">
        <v>24</v>
      </c>
      <c r="B3" s="161" t="s">
        <v>25</v>
      </c>
      <c r="C3" s="162" t="s">
        <v>26</v>
      </c>
    </row>
    <row r="4" spans="1:3" ht="45.75" customHeight="1" x14ac:dyDescent="0.25">
      <c r="A4" s="147"/>
      <c r="B4" s="149"/>
      <c r="C4" s="163"/>
    </row>
    <row r="5" spans="1:3" x14ac:dyDescent="0.25">
      <c r="A5" s="75" t="s">
        <v>927</v>
      </c>
      <c r="B5" s="76">
        <v>0.01</v>
      </c>
      <c r="C5" s="77">
        <v>0.01</v>
      </c>
    </row>
    <row r="6" spans="1:3" x14ac:dyDescent="0.25">
      <c r="A6" s="75" t="s">
        <v>928</v>
      </c>
      <c r="B6" s="76">
        <v>0.9</v>
      </c>
      <c r="C6" s="77">
        <v>0.9</v>
      </c>
    </row>
    <row r="7" spans="1:3" x14ac:dyDescent="0.25">
      <c r="A7" s="75" t="s">
        <v>929</v>
      </c>
      <c r="B7" s="76">
        <v>1</v>
      </c>
      <c r="C7" s="77">
        <v>1</v>
      </c>
    </row>
    <row r="8" spans="1:3" x14ac:dyDescent="0.25">
      <c r="A8" s="75" t="s">
        <v>930</v>
      </c>
      <c r="B8" s="76">
        <v>0.9</v>
      </c>
      <c r="C8" s="77">
        <v>0.9</v>
      </c>
    </row>
    <row r="9" spans="1:3" x14ac:dyDescent="0.25">
      <c r="A9" s="75" t="s">
        <v>931</v>
      </c>
      <c r="B9" s="76">
        <v>0.9</v>
      </c>
      <c r="C9" s="77">
        <v>0.9</v>
      </c>
    </row>
  </sheetData>
  <mergeCells count="5">
    <mergeCell ref="A1:C1"/>
    <mergeCell ref="A2:C2"/>
    <mergeCell ref="A3:A4"/>
    <mergeCell ref="B3:B4"/>
    <mergeCell ref="C3:C4"/>
  </mergeCells>
  <pageMargins left="0.7" right="0.7" top="0.75" bottom="0.75" header="0.3" footer="0.3"/>
  <pageSetup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48"/>
  <sheetViews>
    <sheetView view="pageBreakPreview" zoomScale="80" zoomScaleNormal="100" zoomScaleSheetLayoutView="80" workbookViewId="0">
      <selection sqref="A1:F1"/>
    </sheetView>
  </sheetViews>
  <sheetFormatPr defaultColWidth="11.42578125" defaultRowHeight="15" x14ac:dyDescent="0.25"/>
  <cols>
    <col min="1" max="1" width="23.85546875" style="82" bestFit="1" customWidth="1"/>
    <col min="2" max="2" width="74.85546875" style="82" bestFit="1" customWidth="1"/>
    <col min="3" max="4" width="24.42578125" style="82" customWidth="1"/>
    <col min="5" max="5" width="18.85546875" style="82" bestFit="1" customWidth="1"/>
    <col min="6" max="6" width="11.5703125" style="83" customWidth="1"/>
  </cols>
  <sheetData>
    <row r="1" spans="1:6" ht="60" customHeight="1" x14ac:dyDescent="0.25">
      <c r="A1" s="164" t="s">
        <v>932</v>
      </c>
      <c r="B1" s="164"/>
      <c r="C1" s="164"/>
      <c r="D1" s="164"/>
      <c r="E1" s="164"/>
      <c r="F1" s="164"/>
    </row>
    <row r="2" spans="1:6" ht="50.1" customHeight="1" x14ac:dyDescent="0.25">
      <c r="A2" s="165" t="str">
        <f>"INTERVALLES DE MARGE EN VIGUEUR LE "&amp;A1</f>
        <v>INTERVALLES DE MARGE EN VIGUEUR LE 27 JANVIER 2022</v>
      </c>
      <c r="B2" s="165"/>
      <c r="C2" s="165"/>
      <c r="D2" s="165"/>
      <c r="E2" s="165"/>
      <c r="F2" s="165"/>
    </row>
    <row r="3" spans="1:6" ht="12.75" customHeight="1" x14ac:dyDescent="0.25">
      <c r="A3" s="166" t="s">
        <v>27</v>
      </c>
      <c r="B3" s="166" t="s">
        <v>21</v>
      </c>
      <c r="C3" s="166" t="s">
        <v>28</v>
      </c>
      <c r="D3" s="166" t="s">
        <v>29</v>
      </c>
      <c r="E3" s="166" t="s">
        <v>30</v>
      </c>
      <c r="F3" s="166" t="s">
        <v>31</v>
      </c>
    </row>
    <row r="4" spans="1:6" ht="15.75" thickBot="1" x14ac:dyDescent="0.3">
      <c r="A4" s="166"/>
      <c r="B4" s="166"/>
      <c r="C4" s="166"/>
      <c r="D4" s="166"/>
      <c r="E4" s="166"/>
      <c r="F4" s="166"/>
    </row>
    <row r="5" spans="1:6" x14ac:dyDescent="0.25">
      <c r="A5" s="37" t="s">
        <v>40</v>
      </c>
      <c r="B5" s="38" t="s">
        <v>933</v>
      </c>
      <c r="C5" s="64">
        <v>0.11755988099933516</v>
      </c>
      <c r="D5" s="40">
        <v>0.1173106386525874</v>
      </c>
      <c r="E5" s="41">
        <v>0</v>
      </c>
      <c r="F5" s="42">
        <v>0</v>
      </c>
    </row>
    <row r="6" spans="1:6" x14ac:dyDescent="0.25">
      <c r="A6" s="43" t="s">
        <v>42</v>
      </c>
      <c r="B6" s="44" t="s">
        <v>43</v>
      </c>
      <c r="C6" s="78">
        <v>0.15546865923938452</v>
      </c>
      <c r="D6" s="45">
        <v>0.15505382553295238</v>
      </c>
      <c r="E6" s="46">
        <v>0</v>
      </c>
      <c r="F6" s="47">
        <v>0</v>
      </c>
    </row>
    <row r="7" spans="1:6" x14ac:dyDescent="0.25">
      <c r="A7" s="48" t="s">
        <v>44</v>
      </c>
      <c r="B7" s="49" t="s">
        <v>45</v>
      </c>
      <c r="C7" s="39">
        <v>0.29022326793222331</v>
      </c>
      <c r="D7" s="50">
        <v>0.28960287682269947</v>
      </c>
      <c r="E7" s="51">
        <v>0</v>
      </c>
      <c r="F7" s="52">
        <v>0</v>
      </c>
    </row>
    <row r="8" spans="1:6" x14ac:dyDescent="0.25">
      <c r="A8" s="48" t="s">
        <v>46</v>
      </c>
      <c r="B8" s="49" t="s">
        <v>47</v>
      </c>
      <c r="C8" s="39">
        <v>5.8744414374497095E-2</v>
      </c>
      <c r="D8" s="50">
        <v>5.8635502285413137E-2</v>
      </c>
      <c r="E8" s="51">
        <v>0</v>
      </c>
      <c r="F8" s="52">
        <v>0</v>
      </c>
    </row>
    <row r="9" spans="1:6" x14ac:dyDescent="0.25">
      <c r="A9" s="48" t="s">
        <v>48</v>
      </c>
      <c r="B9" s="49" t="s">
        <v>49</v>
      </c>
      <c r="C9" s="39">
        <v>0.16689313064486483</v>
      </c>
      <c r="D9" s="50">
        <v>0.16619710542290766</v>
      </c>
      <c r="E9" s="51">
        <v>0</v>
      </c>
      <c r="F9" s="52">
        <v>0</v>
      </c>
    </row>
    <row r="10" spans="1:6" x14ac:dyDescent="0.25">
      <c r="A10" s="48" t="s">
        <v>50</v>
      </c>
      <c r="B10" s="49" t="s">
        <v>51</v>
      </c>
      <c r="C10" s="39">
        <v>0.10478334111187412</v>
      </c>
      <c r="D10" s="50">
        <v>0.10455175876229383</v>
      </c>
      <c r="E10" s="51">
        <v>0</v>
      </c>
      <c r="F10" s="52">
        <v>0</v>
      </c>
    </row>
    <row r="11" spans="1:6" x14ac:dyDescent="0.25">
      <c r="A11" s="48" t="s">
        <v>52</v>
      </c>
      <c r="B11" s="49" t="s">
        <v>934</v>
      </c>
      <c r="C11" s="39">
        <v>0.13350539314613555</v>
      </c>
      <c r="D11" s="50">
        <v>0.13319044081358067</v>
      </c>
      <c r="E11" s="51">
        <v>0</v>
      </c>
      <c r="F11" s="52">
        <v>0</v>
      </c>
    </row>
    <row r="12" spans="1:6" x14ac:dyDescent="0.25">
      <c r="A12" s="48" t="s">
        <v>54</v>
      </c>
      <c r="B12" s="49" t="s">
        <v>55</v>
      </c>
      <c r="C12" s="39">
        <v>0.17883165495806455</v>
      </c>
      <c r="D12" s="50">
        <v>0.17867824342632987</v>
      </c>
      <c r="E12" s="51">
        <v>0</v>
      </c>
      <c r="F12" s="52">
        <v>0</v>
      </c>
    </row>
    <row r="13" spans="1:6" x14ac:dyDescent="0.25">
      <c r="A13" s="48" t="s">
        <v>56</v>
      </c>
      <c r="B13" s="49" t="s">
        <v>57</v>
      </c>
      <c r="C13" s="39">
        <v>0.10581858763075241</v>
      </c>
      <c r="D13" s="50">
        <v>0.10586831880507006</v>
      </c>
      <c r="E13" s="51">
        <v>0</v>
      </c>
      <c r="F13" s="52">
        <v>0</v>
      </c>
    </row>
    <row r="14" spans="1:6" x14ac:dyDescent="0.25">
      <c r="A14" s="48" t="s">
        <v>58</v>
      </c>
      <c r="B14" s="49" t="s">
        <v>59</v>
      </c>
      <c r="C14" s="39">
        <v>0.10927901202145818</v>
      </c>
      <c r="D14" s="50">
        <v>0.10955541786580483</v>
      </c>
      <c r="E14" s="51">
        <v>0</v>
      </c>
      <c r="F14" s="52">
        <v>0</v>
      </c>
    </row>
    <row r="15" spans="1:6" x14ac:dyDescent="0.25">
      <c r="A15" s="48" t="s">
        <v>60</v>
      </c>
      <c r="B15" s="49" t="s">
        <v>61</v>
      </c>
      <c r="C15" s="39">
        <v>6.8141638673946847E-2</v>
      </c>
      <c r="D15" s="50">
        <v>6.8138205432332205E-2</v>
      </c>
      <c r="E15" s="51">
        <v>0</v>
      </c>
      <c r="F15" s="52">
        <v>0</v>
      </c>
    </row>
    <row r="16" spans="1:6" x14ac:dyDescent="0.25">
      <c r="A16" s="48" t="s">
        <v>62</v>
      </c>
      <c r="B16" s="49" t="s">
        <v>63</v>
      </c>
      <c r="C16" s="39">
        <v>7.9167915273525166E-2</v>
      </c>
      <c r="D16" s="50">
        <v>7.9067892295029168E-2</v>
      </c>
      <c r="E16" s="51">
        <v>0</v>
      </c>
      <c r="F16" s="52">
        <v>0</v>
      </c>
    </row>
    <row r="17" spans="1:6" x14ac:dyDescent="0.25">
      <c r="A17" s="48" t="s">
        <v>64</v>
      </c>
      <c r="B17" s="49" t="s">
        <v>65</v>
      </c>
      <c r="C17" s="39">
        <v>8.7468451940308958E-2</v>
      </c>
      <c r="D17" s="50">
        <v>8.7489947547619989E-2</v>
      </c>
      <c r="E17" s="51">
        <v>0</v>
      </c>
      <c r="F17" s="52">
        <v>0</v>
      </c>
    </row>
    <row r="18" spans="1:6" x14ac:dyDescent="0.25">
      <c r="A18" s="48" t="s">
        <v>66</v>
      </c>
      <c r="B18" s="53" t="s">
        <v>935</v>
      </c>
      <c r="C18" s="39">
        <v>0.1030042446184315</v>
      </c>
      <c r="D18" s="50">
        <v>0.10274941585276955</v>
      </c>
      <c r="E18" s="51">
        <v>0</v>
      </c>
      <c r="F18" s="52">
        <v>0</v>
      </c>
    </row>
    <row r="19" spans="1:6" x14ac:dyDescent="0.25">
      <c r="A19" s="48" t="s">
        <v>68</v>
      </c>
      <c r="B19" s="53" t="s">
        <v>69</v>
      </c>
      <c r="C19" s="39">
        <v>0.11740476290073333</v>
      </c>
      <c r="D19" s="50">
        <v>0.11705630326587224</v>
      </c>
      <c r="E19" s="51">
        <v>0</v>
      </c>
      <c r="F19" s="52">
        <v>0</v>
      </c>
    </row>
    <row r="20" spans="1:6" x14ac:dyDescent="0.25">
      <c r="A20" s="48" t="s">
        <v>70</v>
      </c>
      <c r="B20" s="49" t="s">
        <v>71</v>
      </c>
      <c r="C20" s="39">
        <v>0.34137956862867186</v>
      </c>
      <c r="D20" s="50">
        <v>0.34238586457665621</v>
      </c>
      <c r="E20" s="51">
        <v>0</v>
      </c>
      <c r="F20" s="52">
        <v>0</v>
      </c>
    </row>
    <row r="21" spans="1:6" x14ac:dyDescent="0.25">
      <c r="A21" s="48" t="s">
        <v>72</v>
      </c>
      <c r="B21" s="49" t="s">
        <v>71</v>
      </c>
      <c r="C21" s="39">
        <v>0.13406302878418336</v>
      </c>
      <c r="D21" s="50">
        <v>0.13373904500431477</v>
      </c>
      <c r="E21" s="51">
        <v>0</v>
      </c>
      <c r="F21" s="52">
        <v>0</v>
      </c>
    </row>
    <row r="22" spans="1:6" x14ac:dyDescent="0.25">
      <c r="A22" s="48" t="s">
        <v>74</v>
      </c>
      <c r="B22" s="49" t="s">
        <v>75</v>
      </c>
      <c r="C22" s="39">
        <v>8.1173165819025811E-2</v>
      </c>
      <c r="D22" s="50">
        <v>8.0871618662629319E-2</v>
      </c>
      <c r="E22" s="51">
        <v>0</v>
      </c>
      <c r="F22" s="52">
        <v>0</v>
      </c>
    </row>
    <row r="23" spans="1:6" x14ac:dyDescent="0.25">
      <c r="A23" s="48" t="s">
        <v>76</v>
      </c>
      <c r="B23" s="49" t="s">
        <v>77</v>
      </c>
      <c r="C23" s="39">
        <v>0.11970692795370286</v>
      </c>
      <c r="D23" s="50">
        <v>0.11967109053772357</v>
      </c>
      <c r="E23" s="51">
        <v>0</v>
      </c>
      <c r="F23" s="52">
        <v>0</v>
      </c>
    </row>
    <row r="24" spans="1:6" x14ac:dyDescent="0.25">
      <c r="A24" s="48" t="s">
        <v>78</v>
      </c>
      <c r="B24" s="49" t="s">
        <v>79</v>
      </c>
      <c r="C24" s="39">
        <v>8.899248469018986E-2</v>
      </c>
      <c r="D24" s="50">
        <v>8.8967248441143912E-2</v>
      </c>
      <c r="E24" s="51">
        <v>0</v>
      </c>
      <c r="F24" s="52">
        <v>0</v>
      </c>
    </row>
    <row r="25" spans="1:6" x14ac:dyDescent="0.25">
      <c r="A25" s="48" t="s">
        <v>80</v>
      </c>
      <c r="B25" s="49" t="s">
        <v>81</v>
      </c>
      <c r="C25" s="39">
        <v>8.2958758940107777E-2</v>
      </c>
      <c r="D25" s="50">
        <v>8.2734845760932929E-2</v>
      </c>
      <c r="E25" s="51">
        <v>0</v>
      </c>
      <c r="F25" s="52">
        <v>0</v>
      </c>
    </row>
    <row r="26" spans="1:6" x14ac:dyDescent="0.25">
      <c r="A26" s="48" t="s">
        <v>82</v>
      </c>
      <c r="B26" s="49" t="s">
        <v>936</v>
      </c>
      <c r="C26" s="39">
        <v>7.2136004992851402E-2</v>
      </c>
      <c r="D26" s="50">
        <v>7.2134900791572129E-2</v>
      </c>
      <c r="E26" s="51">
        <v>0</v>
      </c>
      <c r="F26" s="52">
        <v>1</v>
      </c>
    </row>
    <row r="27" spans="1:6" x14ac:dyDescent="0.25">
      <c r="A27" s="48" t="s">
        <v>84</v>
      </c>
      <c r="B27" s="49" t="s">
        <v>937</v>
      </c>
      <c r="C27" s="39">
        <v>8.2694055508672051E-2</v>
      </c>
      <c r="D27" s="50">
        <v>8.2667441983698006E-2</v>
      </c>
      <c r="E27" s="51">
        <v>0</v>
      </c>
      <c r="F27" s="52">
        <v>1</v>
      </c>
    </row>
    <row r="28" spans="1:6" x14ac:dyDescent="0.25">
      <c r="A28" s="48" t="s">
        <v>86</v>
      </c>
      <c r="B28" s="49" t="s">
        <v>87</v>
      </c>
      <c r="C28" s="39">
        <v>0.17833438361796361</v>
      </c>
      <c r="D28" s="50">
        <v>0.17779303643668454</v>
      </c>
      <c r="E28" s="51">
        <v>0</v>
      </c>
      <c r="F28" s="52">
        <v>0</v>
      </c>
    </row>
    <row r="29" spans="1:6" x14ac:dyDescent="0.25">
      <c r="A29" s="48" t="s">
        <v>88</v>
      </c>
      <c r="B29" s="49" t="s">
        <v>938</v>
      </c>
      <c r="C29" s="39">
        <v>0.16321517628043056</v>
      </c>
      <c r="D29" s="50">
        <v>0.16374294375365442</v>
      </c>
      <c r="E29" s="51">
        <v>0</v>
      </c>
      <c r="F29" s="52">
        <v>0</v>
      </c>
    </row>
    <row r="30" spans="1:6" x14ac:dyDescent="0.25">
      <c r="A30" s="48" t="s">
        <v>90</v>
      </c>
      <c r="B30" s="49" t="s">
        <v>91</v>
      </c>
      <c r="C30" s="39">
        <v>8.9316639343573423E-2</v>
      </c>
      <c r="D30" s="50">
        <v>8.9030713090372166E-2</v>
      </c>
      <c r="E30" s="51">
        <v>0</v>
      </c>
      <c r="F30" s="52">
        <v>0</v>
      </c>
    </row>
    <row r="31" spans="1:6" x14ac:dyDescent="0.25">
      <c r="A31" s="48" t="s">
        <v>92</v>
      </c>
      <c r="B31" s="57" t="s">
        <v>939</v>
      </c>
      <c r="C31" s="39">
        <v>5.019106210919369E-2</v>
      </c>
      <c r="D31" s="50">
        <v>5.0175491875705178E-2</v>
      </c>
      <c r="E31" s="51">
        <v>0</v>
      </c>
      <c r="F31" s="52">
        <v>0</v>
      </c>
    </row>
    <row r="32" spans="1:6" x14ac:dyDescent="0.25">
      <c r="A32" s="48" t="s">
        <v>94</v>
      </c>
      <c r="B32" s="49" t="s">
        <v>95</v>
      </c>
      <c r="C32" s="39">
        <v>0.10108417915776699</v>
      </c>
      <c r="D32" s="50">
        <v>0.10176767321434183</v>
      </c>
      <c r="E32" s="51">
        <v>0</v>
      </c>
      <c r="F32" s="52">
        <v>0</v>
      </c>
    </row>
    <row r="33" spans="1:6" x14ac:dyDescent="0.25">
      <c r="A33" s="48" t="s">
        <v>96</v>
      </c>
      <c r="B33" s="49" t="s">
        <v>97</v>
      </c>
      <c r="C33" s="39">
        <v>7.1407242285640826E-2</v>
      </c>
      <c r="D33" s="50">
        <v>7.1199902588884353E-2</v>
      </c>
      <c r="E33" s="51">
        <v>0</v>
      </c>
      <c r="F33" s="52">
        <v>0</v>
      </c>
    </row>
    <row r="34" spans="1:6" x14ac:dyDescent="0.25">
      <c r="A34" s="48" t="s">
        <v>98</v>
      </c>
      <c r="B34" s="49" t="s">
        <v>99</v>
      </c>
      <c r="C34" s="39">
        <v>6.8997585631782904E-2</v>
      </c>
      <c r="D34" s="50">
        <v>6.9695420636221028E-2</v>
      </c>
      <c r="E34" s="51">
        <v>0</v>
      </c>
      <c r="F34" s="52">
        <v>0</v>
      </c>
    </row>
    <row r="35" spans="1:6" x14ac:dyDescent="0.25">
      <c r="A35" s="48" t="s">
        <v>100</v>
      </c>
      <c r="B35" s="57" t="s">
        <v>101</v>
      </c>
      <c r="C35" s="39">
        <v>0.1024176127716149</v>
      </c>
      <c r="D35" s="50">
        <v>0.10236420275982412</v>
      </c>
      <c r="E35" s="51">
        <v>0</v>
      </c>
      <c r="F35" s="52">
        <v>0</v>
      </c>
    </row>
    <row r="36" spans="1:6" x14ac:dyDescent="0.25">
      <c r="A36" s="48" t="s">
        <v>102</v>
      </c>
      <c r="B36" s="49" t="s">
        <v>103</v>
      </c>
      <c r="C36" s="39">
        <v>0.13671680582859205</v>
      </c>
      <c r="D36" s="50">
        <v>0.13670389815907741</v>
      </c>
      <c r="E36" s="51">
        <v>0</v>
      </c>
      <c r="F36" s="52">
        <v>0</v>
      </c>
    </row>
    <row r="37" spans="1:6" x14ac:dyDescent="0.25">
      <c r="A37" s="48" t="s">
        <v>104</v>
      </c>
      <c r="B37" s="49" t="s">
        <v>105</v>
      </c>
      <c r="C37" s="39">
        <v>8.69602804480748E-2</v>
      </c>
      <c r="D37" s="50">
        <v>8.6847114390425154E-2</v>
      </c>
      <c r="E37" s="51">
        <v>0</v>
      </c>
      <c r="F37" s="52">
        <v>0</v>
      </c>
    </row>
    <row r="38" spans="1:6" x14ac:dyDescent="0.25">
      <c r="A38" s="48" t="s">
        <v>106</v>
      </c>
      <c r="B38" s="49" t="s">
        <v>107</v>
      </c>
      <c r="C38" s="39">
        <v>0.15851203418712598</v>
      </c>
      <c r="D38" s="50">
        <v>0.15829288172882125</v>
      </c>
      <c r="E38" s="51">
        <v>0</v>
      </c>
      <c r="F38" s="52">
        <v>0</v>
      </c>
    </row>
    <row r="39" spans="1:6" x14ac:dyDescent="0.25">
      <c r="A39" s="48" t="s">
        <v>108</v>
      </c>
      <c r="B39" s="49" t="s">
        <v>109</v>
      </c>
      <c r="C39" s="39">
        <v>0.19559080024801079</v>
      </c>
      <c r="D39" s="50">
        <v>0.1955991908474658</v>
      </c>
      <c r="E39" s="51">
        <v>0</v>
      </c>
      <c r="F39" s="52">
        <v>0</v>
      </c>
    </row>
    <row r="40" spans="1:6" x14ac:dyDescent="0.25">
      <c r="A40" s="48" t="s">
        <v>110</v>
      </c>
      <c r="B40" s="49" t="s">
        <v>111</v>
      </c>
      <c r="C40" s="39">
        <v>0.10107786530086364</v>
      </c>
      <c r="D40" s="50">
        <v>0.10212814632054315</v>
      </c>
      <c r="E40" s="51">
        <v>0</v>
      </c>
      <c r="F40" s="52">
        <v>0</v>
      </c>
    </row>
    <row r="41" spans="1:6" x14ac:dyDescent="0.25">
      <c r="A41" s="48" t="s">
        <v>112</v>
      </c>
      <c r="B41" s="49" t="s">
        <v>940</v>
      </c>
      <c r="C41" s="39">
        <v>6.9284032300283321E-2</v>
      </c>
      <c r="D41" s="50">
        <v>6.9534022261304756E-2</v>
      </c>
      <c r="E41" s="51">
        <v>0</v>
      </c>
      <c r="F41" s="52">
        <v>0</v>
      </c>
    </row>
    <row r="42" spans="1:6" x14ac:dyDescent="0.25">
      <c r="A42" s="48" t="s">
        <v>114</v>
      </c>
      <c r="B42" s="49" t="s">
        <v>941</v>
      </c>
      <c r="C42" s="39">
        <v>6.0901636727566516E-2</v>
      </c>
      <c r="D42" s="50">
        <v>6.0821375014182555E-2</v>
      </c>
      <c r="E42" s="51">
        <v>0</v>
      </c>
      <c r="F42" s="52">
        <v>0</v>
      </c>
    </row>
    <row r="43" spans="1:6" x14ac:dyDescent="0.25">
      <c r="A43" s="48" t="s">
        <v>116</v>
      </c>
      <c r="B43" s="49" t="s">
        <v>117</v>
      </c>
      <c r="C43" s="39">
        <v>0.28870097835125796</v>
      </c>
      <c r="D43" s="50">
        <v>0.28852309937651471</v>
      </c>
      <c r="E43" s="51">
        <v>0</v>
      </c>
      <c r="F43" s="52">
        <v>0</v>
      </c>
    </row>
    <row r="44" spans="1:6" x14ac:dyDescent="0.25">
      <c r="A44" s="48" t="s">
        <v>118</v>
      </c>
      <c r="B44" s="49" t="s">
        <v>119</v>
      </c>
      <c r="C44" s="39">
        <v>0.28870097835125796</v>
      </c>
      <c r="D44" s="50">
        <v>0.28852309937651471</v>
      </c>
      <c r="E44" s="51">
        <v>0</v>
      </c>
      <c r="F44" s="52">
        <v>0</v>
      </c>
    </row>
    <row r="45" spans="1:6" x14ac:dyDescent="0.25">
      <c r="A45" s="48" t="s">
        <v>120</v>
      </c>
      <c r="B45" s="49" t="s">
        <v>121</v>
      </c>
      <c r="C45" s="39">
        <v>0.28870097835125796</v>
      </c>
      <c r="D45" s="50">
        <v>0.28852309937651471</v>
      </c>
      <c r="E45" s="51">
        <v>0</v>
      </c>
      <c r="F45" s="52">
        <v>0</v>
      </c>
    </row>
    <row r="46" spans="1:6" x14ac:dyDescent="0.25">
      <c r="A46" s="48" t="s">
        <v>122</v>
      </c>
      <c r="B46" s="49" t="s">
        <v>123</v>
      </c>
      <c r="C46" s="39">
        <v>0.15847342551619986</v>
      </c>
      <c r="D46" s="50">
        <v>0.15987536324389534</v>
      </c>
      <c r="E46" s="51">
        <v>0</v>
      </c>
      <c r="F46" s="52">
        <v>0</v>
      </c>
    </row>
    <row r="47" spans="1:6" x14ac:dyDescent="0.25">
      <c r="A47" s="48" t="s">
        <v>124</v>
      </c>
      <c r="B47" s="49" t="s">
        <v>125</v>
      </c>
      <c r="C47" s="39">
        <v>0.14269977072907344</v>
      </c>
      <c r="D47" s="50">
        <v>0.14268050996576437</v>
      </c>
      <c r="E47" s="51">
        <v>0</v>
      </c>
      <c r="F47" s="52">
        <v>0</v>
      </c>
    </row>
    <row r="48" spans="1:6" x14ac:dyDescent="0.25">
      <c r="A48" s="48" t="s">
        <v>126</v>
      </c>
      <c r="B48" s="49" t="s">
        <v>127</v>
      </c>
      <c r="C48" s="39">
        <v>9.9975211363396987E-2</v>
      </c>
      <c r="D48" s="50">
        <v>9.9656417776472356E-2</v>
      </c>
      <c r="E48" s="51">
        <v>0</v>
      </c>
      <c r="F48" s="52">
        <v>0</v>
      </c>
    </row>
    <row r="49" spans="1:6" x14ac:dyDescent="0.25">
      <c r="A49" s="48" t="s">
        <v>128</v>
      </c>
      <c r="B49" s="57" t="s">
        <v>129</v>
      </c>
      <c r="C49" s="39">
        <v>6.0667218723261272E-2</v>
      </c>
      <c r="D49" s="50">
        <v>6.0516010866043655E-2</v>
      </c>
      <c r="E49" s="51">
        <v>0</v>
      </c>
      <c r="F49" s="52">
        <v>0</v>
      </c>
    </row>
    <row r="50" spans="1:6" x14ac:dyDescent="0.25">
      <c r="A50" s="48" t="s">
        <v>130</v>
      </c>
      <c r="B50" s="57" t="s">
        <v>131</v>
      </c>
      <c r="C50" s="39">
        <v>0.10411908737653895</v>
      </c>
      <c r="D50" s="50">
        <v>0.10387408725369264</v>
      </c>
      <c r="E50" s="51">
        <v>0</v>
      </c>
      <c r="F50" s="52">
        <v>0</v>
      </c>
    </row>
    <row r="51" spans="1:6" x14ac:dyDescent="0.25">
      <c r="A51" s="48" t="s">
        <v>132</v>
      </c>
      <c r="B51" s="57" t="s">
        <v>942</v>
      </c>
      <c r="C51" s="39">
        <v>5.9271055020294845E-2</v>
      </c>
      <c r="D51" s="50">
        <v>5.9266478077434077E-2</v>
      </c>
      <c r="E51" s="51">
        <v>0</v>
      </c>
      <c r="F51" s="52">
        <v>0</v>
      </c>
    </row>
    <row r="52" spans="1:6" x14ac:dyDescent="0.25">
      <c r="A52" s="48" t="s">
        <v>134</v>
      </c>
      <c r="B52" s="49" t="s">
        <v>135</v>
      </c>
      <c r="C52" s="39">
        <v>7.441437567939449E-2</v>
      </c>
      <c r="D52" s="50">
        <v>7.4405658231194188E-2</v>
      </c>
      <c r="E52" s="51">
        <v>0</v>
      </c>
      <c r="F52" s="52">
        <v>0</v>
      </c>
    </row>
    <row r="53" spans="1:6" x14ac:dyDescent="0.25">
      <c r="A53" s="48" t="s">
        <v>136</v>
      </c>
      <c r="B53" s="49" t="s">
        <v>943</v>
      </c>
      <c r="C53" s="39">
        <v>0.15288043052837916</v>
      </c>
      <c r="D53" s="50">
        <v>0.15229932077808611</v>
      </c>
      <c r="E53" s="51">
        <v>0</v>
      </c>
      <c r="F53" s="52">
        <v>0</v>
      </c>
    </row>
    <row r="54" spans="1:6" x14ac:dyDescent="0.25">
      <c r="A54" s="48" t="s">
        <v>138</v>
      </c>
      <c r="B54" s="49" t="s">
        <v>139</v>
      </c>
      <c r="C54" s="39">
        <v>0.1093981378221298</v>
      </c>
      <c r="D54" s="50">
        <v>0.10913115656416414</v>
      </c>
      <c r="E54" s="51">
        <v>0</v>
      </c>
      <c r="F54" s="52">
        <v>0</v>
      </c>
    </row>
    <row r="55" spans="1:6" x14ac:dyDescent="0.25">
      <c r="A55" s="48" t="s">
        <v>140</v>
      </c>
      <c r="B55" s="49" t="s">
        <v>141</v>
      </c>
      <c r="C55" s="39">
        <v>0.11541890900718207</v>
      </c>
      <c r="D55" s="50">
        <v>0.11510562063508185</v>
      </c>
      <c r="E55" s="51">
        <v>0</v>
      </c>
      <c r="F55" s="52">
        <v>0</v>
      </c>
    </row>
    <row r="56" spans="1:6" x14ac:dyDescent="0.25">
      <c r="A56" s="54" t="s">
        <v>142</v>
      </c>
      <c r="B56" s="49" t="s">
        <v>143</v>
      </c>
      <c r="C56" s="39">
        <v>0.21319043983841832</v>
      </c>
      <c r="D56" s="50">
        <v>0.21283270974363427</v>
      </c>
      <c r="E56" s="51">
        <v>0</v>
      </c>
      <c r="F56" s="52">
        <v>0</v>
      </c>
    </row>
    <row r="57" spans="1:6" x14ac:dyDescent="0.25">
      <c r="A57" s="48" t="s">
        <v>144</v>
      </c>
      <c r="B57" s="49" t="s">
        <v>145</v>
      </c>
      <c r="C57" s="39">
        <v>0.11409445588123857</v>
      </c>
      <c r="D57" s="50">
        <v>0.11378815930912631</v>
      </c>
      <c r="E57" s="51">
        <v>0</v>
      </c>
      <c r="F57" s="52">
        <v>0</v>
      </c>
    </row>
    <row r="58" spans="1:6" x14ac:dyDescent="0.25">
      <c r="A58" s="48" t="s">
        <v>146</v>
      </c>
      <c r="B58" s="49" t="s">
        <v>147</v>
      </c>
      <c r="C58" s="39">
        <v>0.10212749742506587</v>
      </c>
      <c r="D58" s="50">
        <v>0.10184857825287101</v>
      </c>
      <c r="E58" s="51">
        <v>0</v>
      </c>
      <c r="F58" s="52">
        <v>0</v>
      </c>
    </row>
    <row r="59" spans="1:6" x14ac:dyDescent="0.25">
      <c r="A59" s="48" t="s">
        <v>148</v>
      </c>
      <c r="B59" s="49" t="s">
        <v>944</v>
      </c>
      <c r="C59" s="39">
        <v>5.3510300713399621E-2</v>
      </c>
      <c r="D59" s="50">
        <v>5.3507384491453161E-2</v>
      </c>
      <c r="E59" s="51">
        <v>0</v>
      </c>
      <c r="F59" s="52">
        <v>0</v>
      </c>
    </row>
    <row r="60" spans="1:6" x14ac:dyDescent="0.25">
      <c r="A60" s="48" t="s">
        <v>150</v>
      </c>
      <c r="B60" s="49" t="s">
        <v>151</v>
      </c>
      <c r="C60" s="39">
        <v>0.23914696109255557</v>
      </c>
      <c r="D60" s="50">
        <v>0.23910151350471545</v>
      </c>
      <c r="E60" s="51">
        <v>0</v>
      </c>
      <c r="F60" s="52">
        <v>0</v>
      </c>
    </row>
    <row r="61" spans="1:6" x14ac:dyDescent="0.25">
      <c r="A61" s="48" t="s">
        <v>152</v>
      </c>
      <c r="B61" s="49" t="s">
        <v>153</v>
      </c>
      <c r="C61" s="79">
        <v>8.0157969281332855E-2</v>
      </c>
      <c r="D61" s="58">
        <v>8.0081411439801714E-2</v>
      </c>
      <c r="E61" s="51">
        <v>0</v>
      </c>
      <c r="F61" s="52">
        <v>0</v>
      </c>
    </row>
    <row r="62" spans="1:6" x14ac:dyDescent="0.25">
      <c r="A62" s="48" t="s">
        <v>154</v>
      </c>
      <c r="B62" s="49" t="s">
        <v>155</v>
      </c>
      <c r="C62" s="79">
        <v>0.20214948838350832</v>
      </c>
      <c r="D62" s="58">
        <v>0.20194736392696874</v>
      </c>
      <c r="E62" s="51">
        <v>0</v>
      </c>
      <c r="F62" s="52">
        <v>0</v>
      </c>
    </row>
    <row r="63" spans="1:6" x14ac:dyDescent="0.25">
      <c r="A63" s="48" t="s">
        <v>156</v>
      </c>
      <c r="B63" s="49" t="s">
        <v>945</v>
      </c>
      <c r="C63" s="79">
        <v>8.9222740644450599E-2</v>
      </c>
      <c r="D63" s="58">
        <v>8.8876416678870598E-2</v>
      </c>
      <c r="E63" s="51">
        <v>0</v>
      </c>
      <c r="F63" s="52">
        <v>0</v>
      </c>
    </row>
    <row r="64" spans="1:6" x14ac:dyDescent="0.25">
      <c r="A64" s="48" t="s">
        <v>158</v>
      </c>
      <c r="B64" s="49" t="s">
        <v>159</v>
      </c>
      <c r="C64" s="79">
        <v>0.13606500537653302</v>
      </c>
      <c r="D64" s="58">
        <v>0.13580250978438899</v>
      </c>
      <c r="E64" s="51">
        <v>0</v>
      </c>
      <c r="F64" s="52">
        <v>0</v>
      </c>
    </row>
    <row r="65" spans="1:6" x14ac:dyDescent="0.25">
      <c r="A65" s="48" t="s">
        <v>160</v>
      </c>
      <c r="B65" s="49" t="s">
        <v>946</v>
      </c>
      <c r="C65" s="79">
        <v>6.6553406597802955E-2</v>
      </c>
      <c r="D65" s="58">
        <v>6.6551135074664952E-2</v>
      </c>
      <c r="E65" s="51">
        <v>0</v>
      </c>
      <c r="F65" s="52">
        <v>0</v>
      </c>
    </row>
    <row r="66" spans="1:6" x14ac:dyDescent="0.25">
      <c r="A66" s="48" t="s">
        <v>162</v>
      </c>
      <c r="B66" s="49" t="s">
        <v>163</v>
      </c>
      <c r="C66" s="39">
        <v>0.12281102254225583</v>
      </c>
      <c r="D66" s="58">
        <v>0.1231223167454913</v>
      </c>
      <c r="E66" s="51">
        <v>0</v>
      </c>
      <c r="F66" s="52">
        <v>0</v>
      </c>
    </row>
    <row r="67" spans="1:6" x14ac:dyDescent="0.25">
      <c r="A67" s="48" t="s">
        <v>164</v>
      </c>
      <c r="B67" s="53" t="s">
        <v>947</v>
      </c>
      <c r="C67" s="39">
        <v>6.488569924277475E-2</v>
      </c>
      <c r="D67" s="50">
        <v>6.4766362098853975E-2</v>
      </c>
      <c r="E67" s="51">
        <v>0</v>
      </c>
      <c r="F67" s="52">
        <v>0</v>
      </c>
    </row>
    <row r="68" spans="1:6" x14ac:dyDescent="0.25">
      <c r="A68" s="48" t="s">
        <v>166</v>
      </c>
      <c r="B68" s="49" t="s">
        <v>948</v>
      </c>
      <c r="C68" s="39">
        <v>7.8038761183330571E-2</v>
      </c>
      <c r="D68" s="50">
        <v>7.7811209973338458E-2</v>
      </c>
      <c r="E68" s="51">
        <v>0</v>
      </c>
      <c r="F68" s="52">
        <v>0</v>
      </c>
    </row>
    <row r="69" spans="1:6" x14ac:dyDescent="0.25">
      <c r="A69" s="48" t="s">
        <v>168</v>
      </c>
      <c r="B69" s="49" t="s">
        <v>169</v>
      </c>
      <c r="C69" s="39">
        <v>0.15358123135799909</v>
      </c>
      <c r="D69" s="50">
        <v>0.15436659655228377</v>
      </c>
      <c r="E69" s="51">
        <v>0</v>
      </c>
      <c r="F69" s="52">
        <v>0</v>
      </c>
    </row>
    <row r="70" spans="1:6" x14ac:dyDescent="0.25">
      <c r="A70" s="48" t="s">
        <v>170</v>
      </c>
      <c r="B70" s="49" t="s">
        <v>171</v>
      </c>
      <c r="C70" s="39">
        <v>6.4275550588401356E-2</v>
      </c>
      <c r="D70" s="50">
        <v>6.4203703398599488E-2</v>
      </c>
      <c r="E70" s="51">
        <v>0</v>
      </c>
      <c r="F70" s="52">
        <v>0</v>
      </c>
    </row>
    <row r="71" spans="1:6" x14ac:dyDescent="0.25">
      <c r="A71" s="48" t="s">
        <v>172</v>
      </c>
      <c r="B71" s="49" t="s">
        <v>173</v>
      </c>
      <c r="C71" s="39">
        <v>0.19442114321956772</v>
      </c>
      <c r="D71" s="50">
        <v>0.19440920988322546</v>
      </c>
      <c r="E71" s="51">
        <v>0</v>
      </c>
      <c r="F71" s="52">
        <v>0</v>
      </c>
    </row>
    <row r="72" spans="1:6" x14ac:dyDescent="0.25">
      <c r="A72" s="48" t="s">
        <v>174</v>
      </c>
      <c r="B72" s="49" t="s">
        <v>175</v>
      </c>
      <c r="C72" s="39">
        <v>6.2356698950665257E-2</v>
      </c>
      <c r="D72" s="50">
        <v>6.2230784233430231E-2</v>
      </c>
      <c r="E72" s="51">
        <v>0</v>
      </c>
      <c r="F72" s="52">
        <v>0</v>
      </c>
    </row>
    <row r="73" spans="1:6" x14ac:dyDescent="0.25">
      <c r="A73" s="48" t="s">
        <v>176</v>
      </c>
      <c r="B73" s="49" t="s">
        <v>177</v>
      </c>
      <c r="C73" s="39">
        <v>0.15726530183445434</v>
      </c>
      <c r="D73" s="50">
        <v>0.15725777737030233</v>
      </c>
      <c r="E73" s="51">
        <v>0</v>
      </c>
      <c r="F73" s="52">
        <v>0</v>
      </c>
    </row>
    <row r="74" spans="1:6" x14ac:dyDescent="0.25">
      <c r="A74" s="48" t="s">
        <v>178</v>
      </c>
      <c r="B74" s="49" t="s">
        <v>179</v>
      </c>
      <c r="C74" s="39">
        <v>9.19197057216177E-2</v>
      </c>
      <c r="D74" s="50">
        <v>9.1759097447315724E-2</v>
      </c>
      <c r="E74" s="51">
        <v>0</v>
      </c>
      <c r="F74" s="52">
        <v>0</v>
      </c>
    </row>
    <row r="75" spans="1:6" x14ac:dyDescent="0.25">
      <c r="A75" s="48" t="s">
        <v>180</v>
      </c>
      <c r="B75" s="49" t="s">
        <v>949</v>
      </c>
      <c r="C75" s="39">
        <v>6.5798892104170906E-2</v>
      </c>
      <c r="D75" s="50">
        <v>6.6184678988997783E-2</v>
      </c>
      <c r="E75" s="51">
        <v>0</v>
      </c>
      <c r="F75" s="52">
        <v>0</v>
      </c>
    </row>
    <row r="76" spans="1:6" x14ac:dyDescent="0.25">
      <c r="A76" s="48" t="s">
        <v>182</v>
      </c>
      <c r="B76" s="80" t="s">
        <v>183</v>
      </c>
      <c r="C76" s="39">
        <v>0.17980301654465566</v>
      </c>
      <c r="D76" s="50">
        <v>0.17985587455779417</v>
      </c>
      <c r="E76" s="51">
        <v>0</v>
      </c>
      <c r="F76" s="52">
        <v>0</v>
      </c>
    </row>
    <row r="77" spans="1:6" x14ac:dyDescent="0.25">
      <c r="A77" s="48" t="s">
        <v>184</v>
      </c>
      <c r="B77" s="80" t="s">
        <v>185</v>
      </c>
      <c r="C77" s="39">
        <v>5.3760830475522804E-2</v>
      </c>
      <c r="D77" s="50">
        <v>5.3643724054023151E-2</v>
      </c>
      <c r="E77" s="51">
        <v>0</v>
      </c>
      <c r="F77" s="52">
        <v>0</v>
      </c>
    </row>
    <row r="78" spans="1:6" x14ac:dyDescent="0.25">
      <c r="A78" s="48" t="s">
        <v>186</v>
      </c>
      <c r="B78" s="49" t="s">
        <v>187</v>
      </c>
      <c r="C78" s="39">
        <v>7.6292185823138153E-2</v>
      </c>
      <c r="D78" s="50">
        <v>7.6086121883968419E-2</v>
      </c>
      <c r="E78" s="51">
        <v>0</v>
      </c>
      <c r="F78" s="52">
        <v>0</v>
      </c>
    </row>
    <row r="79" spans="1:6" x14ac:dyDescent="0.25">
      <c r="A79" s="48" t="s">
        <v>188</v>
      </c>
      <c r="B79" s="49" t="s">
        <v>189</v>
      </c>
      <c r="C79" s="39">
        <v>0.15747378397558839</v>
      </c>
      <c r="D79" s="50">
        <v>0.15834093813383543</v>
      </c>
      <c r="E79" s="51">
        <v>0</v>
      </c>
      <c r="F79" s="52">
        <v>0</v>
      </c>
    </row>
    <row r="80" spans="1:6" x14ac:dyDescent="0.25">
      <c r="A80" s="48" t="s">
        <v>190</v>
      </c>
      <c r="B80" s="49" t="s">
        <v>950</v>
      </c>
      <c r="C80" s="39">
        <v>0.11436786399275768</v>
      </c>
      <c r="D80" s="50">
        <v>0.11438981030276399</v>
      </c>
      <c r="E80" s="51">
        <v>0</v>
      </c>
      <c r="F80" s="52">
        <v>1</v>
      </c>
    </row>
    <row r="81" spans="1:6" x14ac:dyDescent="0.25">
      <c r="A81" s="48" t="s">
        <v>192</v>
      </c>
      <c r="B81" s="49" t="s">
        <v>193</v>
      </c>
      <c r="C81" s="39">
        <v>8.5552671928528196E-2</v>
      </c>
      <c r="D81" s="50">
        <v>8.5314862857727825E-2</v>
      </c>
      <c r="E81" s="51">
        <v>0</v>
      </c>
      <c r="F81" s="52">
        <v>0</v>
      </c>
    </row>
    <row r="82" spans="1:6" x14ac:dyDescent="0.25">
      <c r="A82" s="48" t="s">
        <v>194</v>
      </c>
      <c r="B82" s="49" t="s">
        <v>195</v>
      </c>
      <c r="C82" s="39">
        <v>0.21741174531441243</v>
      </c>
      <c r="D82" s="50">
        <v>0.21741402539911706</v>
      </c>
      <c r="E82" s="51">
        <v>0</v>
      </c>
      <c r="F82" s="52">
        <v>0</v>
      </c>
    </row>
    <row r="83" spans="1:6" x14ac:dyDescent="0.25">
      <c r="A83" s="48" t="s">
        <v>196</v>
      </c>
      <c r="B83" s="49" t="s">
        <v>197</v>
      </c>
      <c r="C83" s="39">
        <v>9.6143105302525012E-2</v>
      </c>
      <c r="D83" s="50">
        <v>9.5986560479441346E-2</v>
      </c>
      <c r="E83" s="51">
        <v>0</v>
      </c>
      <c r="F83" s="52">
        <v>0</v>
      </c>
    </row>
    <row r="84" spans="1:6" x14ac:dyDescent="0.25">
      <c r="A84" s="48" t="s">
        <v>198</v>
      </c>
      <c r="B84" s="49" t="s">
        <v>199</v>
      </c>
      <c r="C84" s="39">
        <v>7.1926514702368577E-2</v>
      </c>
      <c r="D84" s="50">
        <v>7.1775397232223703E-2</v>
      </c>
      <c r="E84" s="51">
        <v>0</v>
      </c>
      <c r="F84" s="52">
        <v>0</v>
      </c>
    </row>
    <row r="85" spans="1:6" x14ac:dyDescent="0.25">
      <c r="A85" s="48" t="s">
        <v>200</v>
      </c>
      <c r="B85" s="49" t="s">
        <v>201</v>
      </c>
      <c r="C85" s="39">
        <v>0.16326155957333985</v>
      </c>
      <c r="D85" s="50">
        <v>0.16326074915214345</v>
      </c>
      <c r="E85" s="51">
        <v>0</v>
      </c>
      <c r="F85" s="52">
        <v>0</v>
      </c>
    </row>
    <row r="86" spans="1:6" x14ac:dyDescent="0.25">
      <c r="A86" s="48" t="s">
        <v>202</v>
      </c>
      <c r="B86" s="49" t="s">
        <v>203</v>
      </c>
      <c r="C86" s="39">
        <v>6.1523170326134226E-2</v>
      </c>
      <c r="D86" s="50">
        <v>6.1523684392805297E-2</v>
      </c>
      <c r="E86" s="51">
        <v>0</v>
      </c>
      <c r="F86" s="52">
        <v>0</v>
      </c>
    </row>
    <row r="87" spans="1:6" x14ac:dyDescent="0.25">
      <c r="A87" s="48" t="s">
        <v>204</v>
      </c>
      <c r="B87" s="57" t="s">
        <v>205</v>
      </c>
      <c r="C87" s="39">
        <v>0.10873622850473919</v>
      </c>
      <c r="D87" s="50">
        <v>0.10835976143567405</v>
      </c>
      <c r="E87" s="51">
        <v>0</v>
      </c>
      <c r="F87" s="52">
        <v>0</v>
      </c>
    </row>
    <row r="88" spans="1:6" x14ac:dyDescent="0.25">
      <c r="A88" s="48" t="s">
        <v>206</v>
      </c>
      <c r="B88" s="53" t="s">
        <v>207</v>
      </c>
      <c r="C88" s="39">
        <v>0.15141754694306331</v>
      </c>
      <c r="D88" s="50">
        <v>0.15141028650227642</v>
      </c>
      <c r="E88" s="51">
        <v>0</v>
      </c>
      <c r="F88" s="52">
        <v>0</v>
      </c>
    </row>
    <row r="89" spans="1:6" x14ac:dyDescent="0.25">
      <c r="A89" s="48" t="s">
        <v>208</v>
      </c>
      <c r="B89" s="53" t="s">
        <v>209</v>
      </c>
      <c r="C89" s="39">
        <v>9.2340162052463703E-2</v>
      </c>
      <c r="D89" s="50">
        <v>9.2167438287594453E-2</v>
      </c>
      <c r="E89" s="51">
        <v>0</v>
      </c>
      <c r="F89" s="52">
        <v>0</v>
      </c>
    </row>
    <row r="90" spans="1:6" x14ac:dyDescent="0.25">
      <c r="A90" s="48" t="s">
        <v>210</v>
      </c>
      <c r="B90" s="53" t="s">
        <v>211</v>
      </c>
      <c r="C90" s="39">
        <v>8.7077823367306323E-2</v>
      </c>
      <c r="D90" s="50">
        <v>8.7339367931369358E-2</v>
      </c>
      <c r="E90" s="51">
        <v>0</v>
      </c>
      <c r="F90" s="52">
        <v>0</v>
      </c>
    </row>
    <row r="91" spans="1:6" x14ac:dyDescent="0.25">
      <c r="A91" s="48" t="s">
        <v>212</v>
      </c>
      <c r="B91" s="57" t="s">
        <v>213</v>
      </c>
      <c r="C91" s="39">
        <v>0.28870097835125796</v>
      </c>
      <c r="D91" s="50">
        <v>0.28852309937651471</v>
      </c>
      <c r="E91" s="51">
        <v>0</v>
      </c>
      <c r="F91" s="52">
        <v>0</v>
      </c>
    </row>
    <row r="92" spans="1:6" x14ac:dyDescent="0.25">
      <c r="A92" s="48" t="s">
        <v>214</v>
      </c>
      <c r="B92" s="53" t="s">
        <v>215</v>
      </c>
      <c r="C92" s="39">
        <v>0.10969309828980403</v>
      </c>
      <c r="D92" s="50">
        <v>0.10968871099699183</v>
      </c>
      <c r="E92" s="51">
        <v>0</v>
      </c>
      <c r="F92" s="52">
        <v>0</v>
      </c>
    </row>
    <row r="93" spans="1:6" x14ac:dyDescent="0.25">
      <c r="A93" s="48" t="s">
        <v>216</v>
      </c>
      <c r="B93" s="53" t="s">
        <v>951</v>
      </c>
      <c r="C93" s="39">
        <v>0.10921607885934352</v>
      </c>
      <c r="D93" s="50">
        <v>0.10918575340765395</v>
      </c>
      <c r="E93" s="51">
        <v>0</v>
      </c>
      <c r="F93" s="52">
        <v>1</v>
      </c>
    </row>
    <row r="94" spans="1:6" x14ac:dyDescent="0.25">
      <c r="A94" s="48" t="s">
        <v>218</v>
      </c>
      <c r="B94" s="57" t="s">
        <v>219</v>
      </c>
      <c r="C94" s="39">
        <v>0.1749321801888345</v>
      </c>
      <c r="D94" s="50">
        <v>0.17442828879089811</v>
      </c>
      <c r="E94" s="51">
        <v>0</v>
      </c>
      <c r="F94" s="52">
        <v>0</v>
      </c>
    </row>
    <row r="95" spans="1:6" x14ac:dyDescent="0.25">
      <c r="A95" s="48" t="s">
        <v>220</v>
      </c>
      <c r="B95" s="49" t="s">
        <v>221</v>
      </c>
      <c r="C95" s="39">
        <v>0.14715801833021097</v>
      </c>
      <c r="D95" s="50">
        <v>0.14714993783105806</v>
      </c>
      <c r="E95" s="51">
        <v>0</v>
      </c>
      <c r="F95" s="52">
        <v>0</v>
      </c>
    </row>
    <row r="96" spans="1:6" x14ac:dyDescent="0.25">
      <c r="A96" s="48" t="s">
        <v>222</v>
      </c>
      <c r="B96" s="49" t="s">
        <v>223</v>
      </c>
      <c r="C96" s="39">
        <v>0.1112255991880409</v>
      </c>
      <c r="D96" s="50">
        <v>0.11161959117385518</v>
      </c>
      <c r="E96" s="51">
        <v>0</v>
      </c>
      <c r="F96" s="52">
        <v>0</v>
      </c>
    </row>
    <row r="97" spans="1:6" x14ac:dyDescent="0.25">
      <c r="A97" s="48" t="s">
        <v>224</v>
      </c>
      <c r="B97" s="49" t="s">
        <v>225</v>
      </c>
      <c r="C97" s="39">
        <v>0.21961607394038421</v>
      </c>
      <c r="D97" s="50">
        <v>0.21872064531415256</v>
      </c>
      <c r="E97" s="51">
        <v>0</v>
      </c>
      <c r="F97" s="52">
        <v>0</v>
      </c>
    </row>
    <row r="98" spans="1:6" x14ac:dyDescent="0.25">
      <c r="A98" s="48" t="s">
        <v>226</v>
      </c>
      <c r="B98" s="49" t="s">
        <v>227</v>
      </c>
      <c r="C98" s="39">
        <v>0.2746350865393215</v>
      </c>
      <c r="D98" s="50">
        <v>0.2746370283336968</v>
      </c>
      <c r="E98" s="51">
        <v>0</v>
      </c>
      <c r="F98" s="52">
        <v>0</v>
      </c>
    </row>
    <row r="99" spans="1:6" x14ac:dyDescent="0.25">
      <c r="A99" s="48" t="s">
        <v>228</v>
      </c>
      <c r="B99" s="57" t="s">
        <v>229</v>
      </c>
      <c r="C99" s="39">
        <v>0.15053220477595267</v>
      </c>
      <c r="D99" s="50">
        <v>0.15053169202602737</v>
      </c>
      <c r="E99" s="51">
        <v>0</v>
      </c>
      <c r="F99" s="52">
        <v>0</v>
      </c>
    </row>
    <row r="100" spans="1:6" x14ac:dyDescent="0.25">
      <c r="A100" s="48" t="s">
        <v>230</v>
      </c>
      <c r="B100" s="49" t="s">
        <v>231</v>
      </c>
      <c r="C100" s="39">
        <v>4.2633567811819532E-2</v>
      </c>
      <c r="D100" s="50">
        <v>4.2549799758436854E-2</v>
      </c>
      <c r="E100" s="51">
        <v>0</v>
      </c>
      <c r="F100" s="52">
        <v>0</v>
      </c>
    </row>
    <row r="101" spans="1:6" x14ac:dyDescent="0.25">
      <c r="A101" s="48" t="s">
        <v>232</v>
      </c>
      <c r="B101" s="49" t="s">
        <v>233</v>
      </c>
      <c r="C101" s="39">
        <v>6.4642379646733458E-2</v>
      </c>
      <c r="D101" s="50">
        <v>6.4641515693317497E-2</v>
      </c>
      <c r="E101" s="51">
        <v>0</v>
      </c>
      <c r="F101" s="52">
        <v>0</v>
      </c>
    </row>
    <row r="102" spans="1:6" x14ac:dyDescent="0.25">
      <c r="A102" s="48" t="s">
        <v>234</v>
      </c>
      <c r="B102" s="49" t="s">
        <v>235</v>
      </c>
      <c r="C102" s="39">
        <v>6.0219352527235703E-2</v>
      </c>
      <c r="D102" s="50">
        <v>6.0215438325211909E-2</v>
      </c>
      <c r="E102" s="51">
        <v>0</v>
      </c>
      <c r="F102" s="52">
        <v>0</v>
      </c>
    </row>
    <row r="103" spans="1:6" x14ac:dyDescent="0.25">
      <c r="A103" s="48" t="s">
        <v>236</v>
      </c>
      <c r="B103" s="49" t="s">
        <v>237</v>
      </c>
      <c r="C103" s="39">
        <v>0.18231741787919786</v>
      </c>
      <c r="D103" s="50">
        <v>0.18313804934802316</v>
      </c>
      <c r="E103" s="51">
        <v>0</v>
      </c>
      <c r="F103" s="52">
        <v>0</v>
      </c>
    </row>
    <row r="104" spans="1:6" x14ac:dyDescent="0.25">
      <c r="A104" s="48" t="s">
        <v>238</v>
      </c>
      <c r="B104" s="49" t="s">
        <v>239</v>
      </c>
      <c r="C104" s="39">
        <v>0.14387955885644096</v>
      </c>
      <c r="D104" s="50">
        <v>0.14417279753138543</v>
      </c>
      <c r="E104" s="51">
        <v>0</v>
      </c>
      <c r="F104" s="52">
        <v>0</v>
      </c>
    </row>
    <row r="105" spans="1:6" x14ac:dyDescent="0.25">
      <c r="A105" s="48" t="s">
        <v>240</v>
      </c>
      <c r="B105" s="49" t="s">
        <v>241</v>
      </c>
      <c r="C105" s="39">
        <v>0.1811260218826351</v>
      </c>
      <c r="D105" s="50">
        <v>0.18058855599733001</v>
      </c>
      <c r="E105" s="51">
        <v>0</v>
      </c>
      <c r="F105" s="52">
        <v>0</v>
      </c>
    </row>
    <row r="106" spans="1:6" x14ac:dyDescent="0.25">
      <c r="A106" s="48" t="s">
        <v>242</v>
      </c>
      <c r="B106" s="49" t="s">
        <v>243</v>
      </c>
      <c r="C106" s="39">
        <v>0.28870097835125796</v>
      </c>
      <c r="D106" s="50">
        <v>0.28852309937651471</v>
      </c>
      <c r="E106" s="51">
        <v>0</v>
      </c>
      <c r="F106" s="52">
        <v>0</v>
      </c>
    </row>
    <row r="107" spans="1:6" x14ac:dyDescent="0.25">
      <c r="A107" s="48" t="s">
        <v>244</v>
      </c>
      <c r="B107" s="49" t="s">
        <v>245</v>
      </c>
      <c r="C107" s="39">
        <v>0.28870097835125796</v>
      </c>
      <c r="D107" s="50">
        <v>0.28852309937651471</v>
      </c>
      <c r="E107" s="51">
        <v>0</v>
      </c>
      <c r="F107" s="52">
        <v>0</v>
      </c>
    </row>
    <row r="108" spans="1:6" x14ac:dyDescent="0.25">
      <c r="A108" s="48" t="s">
        <v>246</v>
      </c>
      <c r="B108" s="57" t="s">
        <v>247</v>
      </c>
      <c r="C108" s="39">
        <v>0.28870097835125796</v>
      </c>
      <c r="D108" s="50">
        <v>0.28852309937651471</v>
      </c>
      <c r="E108" s="51">
        <v>0</v>
      </c>
      <c r="F108" s="52">
        <v>0</v>
      </c>
    </row>
    <row r="109" spans="1:6" x14ac:dyDescent="0.25">
      <c r="A109" s="48" t="s">
        <v>248</v>
      </c>
      <c r="B109" s="49" t="s">
        <v>249</v>
      </c>
      <c r="C109" s="39">
        <v>0.28870097835125796</v>
      </c>
      <c r="D109" s="50">
        <v>0.28852309937651471</v>
      </c>
      <c r="E109" s="51">
        <v>0</v>
      </c>
      <c r="F109" s="52">
        <v>0</v>
      </c>
    </row>
    <row r="110" spans="1:6" x14ac:dyDescent="0.25">
      <c r="A110" s="48" t="s">
        <v>250</v>
      </c>
      <c r="B110" s="57" t="s">
        <v>251</v>
      </c>
      <c r="C110" s="39">
        <v>9.2585086209815842E-2</v>
      </c>
      <c r="D110" s="50">
        <v>9.2402904577127215E-2</v>
      </c>
      <c r="E110" s="51">
        <v>0</v>
      </c>
      <c r="F110" s="52">
        <v>0</v>
      </c>
    </row>
    <row r="111" spans="1:6" x14ac:dyDescent="0.25">
      <c r="A111" s="48" t="s">
        <v>252</v>
      </c>
      <c r="B111" s="49" t="s">
        <v>253</v>
      </c>
      <c r="C111" s="39">
        <v>5.9005528708150831E-2</v>
      </c>
      <c r="D111" s="50">
        <v>5.8838869972199885E-2</v>
      </c>
      <c r="E111" s="51">
        <v>0</v>
      </c>
      <c r="F111" s="52">
        <v>0</v>
      </c>
    </row>
    <row r="112" spans="1:6" x14ac:dyDescent="0.25">
      <c r="A112" s="48" t="s">
        <v>254</v>
      </c>
      <c r="B112" s="49" t="s">
        <v>255</v>
      </c>
      <c r="C112" s="39">
        <v>0.17351245414452038</v>
      </c>
      <c r="D112" s="50">
        <v>0.17299101821555946</v>
      </c>
      <c r="E112" s="51">
        <v>0</v>
      </c>
      <c r="F112" s="52">
        <v>0</v>
      </c>
    </row>
    <row r="113" spans="1:6" x14ac:dyDescent="0.25">
      <c r="A113" s="48" t="s">
        <v>256</v>
      </c>
      <c r="B113" s="49" t="s">
        <v>257</v>
      </c>
      <c r="C113" s="39">
        <v>9.7102192851770477E-2</v>
      </c>
      <c r="D113" s="50">
        <v>9.687395792649886E-2</v>
      </c>
      <c r="E113" s="51">
        <v>0</v>
      </c>
      <c r="F113" s="52">
        <v>0</v>
      </c>
    </row>
    <row r="114" spans="1:6" x14ac:dyDescent="0.25">
      <c r="A114" s="48" t="s">
        <v>258</v>
      </c>
      <c r="B114" s="49" t="s">
        <v>259</v>
      </c>
      <c r="C114" s="39">
        <v>0.1844360137174679</v>
      </c>
      <c r="D114" s="50">
        <v>0.18447786234054822</v>
      </c>
      <c r="E114" s="51">
        <v>0</v>
      </c>
      <c r="F114" s="52">
        <v>0</v>
      </c>
    </row>
    <row r="115" spans="1:6" x14ac:dyDescent="0.25">
      <c r="A115" s="48" t="s">
        <v>260</v>
      </c>
      <c r="B115" s="49" t="s">
        <v>261</v>
      </c>
      <c r="C115" s="39">
        <v>0.16850430123459414</v>
      </c>
      <c r="D115" s="50">
        <v>0.168041206360105</v>
      </c>
      <c r="E115" s="51">
        <v>0</v>
      </c>
      <c r="F115" s="52">
        <v>0</v>
      </c>
    </row>
    <row r="116" spans="1:6" x14ac:dyDescent="0.25">
      <c r="A116" s="48" t="s">
        <v>262</v>
      </c>
      <c r="B116" s="49" t="s">
        <v>263</v>
      </c>
      <c r="C116" s="39">
        <v>0.11611069448213443</v>
      </c>
      <c r="D116" s="50">
        <v>0.11642335431348458</v>
      </c>
      <c r="E116" s="51">
        <v>0</v>
      </c>
      <c r="F116" s="52">
        <v>0</v>
      </c>
    </row>
    <row r="117" spans="1:6" x14ac:dyDescent="0.25">
      <c r="A117" s="48" t="s">
        <v>264</v>
      </c>
      <c r="B117" s="49" t="s">
        <v>265</v>
      </c>
      <c r="C117" s="39">
        <v>4.6995541112528745E-2</v>
      </c>
      <c r="D117" s="50">
        <v>4.6942191781184722E-2</v>
      </c>
      <c r="E117" s="51">
        <v>0</v>
      </c>
      <c r="F117" s="52">
        <v>0</v>
      </c>
    </row>
    <row r="118" spans="1:6" x14ac:dyDescent="0.25">
      <c r="A118" s="48" t="s">
        <v>266</v>
      </c>
      <c r="B118" s="49" t="s">
        <v>267</v>
      </c>
      <c r="C118" s="39">
        <v>8.3012775765457431E-2</v>
      </c>
      <c r="D118" s="50">
        <v>8.3027246086062864E-2</v>
      </c>
      <c r="E118" s="51">
        <v>0</v>
      </c>
      <c r="F118" s="52">
        <v>0</v>
      </c>
    </row>
    <row r="119" spans="1:6" x14ac:dyDescent="0.25">
      <c r="A119" s="48" t="s">
        <v>268</v>
      </c>
      <c r="B119" s="49" t="s">
        <v>269</v>
      </c>
      <c r="C119" s="39">
        <v>0.20135683045440711</v>
      </c>
      <c r="D119" s="50">
        <v>0.20077668092061393</v>
      </c>
      <c r="E119" s="51">
        <v>0</v>
      </c>
      <c r="F119" s="52">
        <v>0</v>
      </c>
    </row>
    <row r="120" spans="1:6" x14ac:dyDescent="0.25">
      <c r="A120" s="48" t="s">
        <v>270</v>
      </c>
      <c r="B120" s="49" t="s">
        <v>271</v>
      </c>
      <c r="C120" s="39">
        <v>9.6583719180439842E-2</v>
      </c>
      <c r="D120" s="50">
        <v>9.6494438551033984E-2</v>
      </c>
      <c r="E120" s="51">
        <v>0</v>
      </c>
      <c r="F120" s="52">
        <v>0</v>
      </c>
    </row>
    <row r="121" spans="1:6" x14ac:dyDescent="0.25">
      <c r="A121" s="48" t="s">
        <v>272</v>
      </c>
      <c r="B121" s="49" t="s">
        <v>273</v>
      </c>
      <c r="C121" s="39">
        <v>0.10630542914400445</v>
      </c>
      <c r="D121" s="50">
        <v>0.10626569864176984</v>
      </c>
      <c r="E121" s="51">
        <v>0</v>
      </c>
      <c r="F121" s="52">
        <v>0</v>
      </c>
    </row>
    <row r="122" spans="1:6" x14ac:dyDescent="0.25">
      <c r="A122" s="48" t="s">
        <v>274</v>
      </c>
      <c r="B122" s="49" t="s">
        <v>952</v>
      </c>
      <c r="C122" s="39">
        <v>6.3907502720662257E-2</v>
      </c>
      <c r="D122" s="50">
        <v>6.5246837858205078E-2</v>
      </c>
      <c r="E122" s="51">
        <v>0</v>
      </c>
      <c r="F122" s="52">
        <v>0</v>
      </c>
    </row>
    <row r="123" spans="1:6" x14ac:dyDescent="0.25">
      <c r="A123" s="48" t="s">
        <v>276</v>
      </c>
      <c r="B123" s="49" t="s">
        <v>953</v>
      </c>
      <c r="C123" s="39">
        <v>0.12926512567334286</v>
      </c>
      <c r="D123" s="50">
        <v>0.12907010016722398</v>
      </c>
      <c r="E123" s="51">
        <v>0</v>
      </c>
      <c r="F123" s="52">
        <v>0</v>
      </c>
    </row>
    <row r="124" spans="1:6" x14ac:dyDescent="0.25">
      <c r="A124" s="48" t="s">
        <v>278</v>
      </c>
      <c r="B124" s="49" t="s">
        <v>279</v>
      </c>
      <c r="C124" s="39">
        <v>0.39033762560616708</v>
      </c>
      <c r="D124" s="50">
        <v>0.39014024913115275</v>
      </c>
      <c r="E124" s="51">
        <v>0</v>
      </c>
      <c r="F124" s="52">
        <v>0</v>
      </c>
    </row>
    <row r="125" spans="1:6" x14ac:dyDescent="0.25">
      <c r="A125" s="48" t="s">
        <v>280</v>
      </c>
      <c r="B125" s="49" t="s">
        <v>281</v>
      </c>
      <c r="C125" s="39">
        <v>0.15120538114361867</v>
      </c>
      <c r="D125" s="50">
        <v>0.15118831594417162</v>
      </c>
      <c r="E125" s="51">
        <v>0</v>
      </c>
      <c r="F125" s="52">
        <v>0</v>
      </c>
    </row>
    <row r="126" spans="1:6" x14ac:dyDescent="0.25">
      <c r="A126" s="48" t="s">
        <v>282</v>
      </c>
      <c r="B126" s="49" t="s">
        <v>283</v>
      </c>
      <c r="C126" s="39">
        <v>8.1796203199841044E-2</v>
      </c>
      <c r="D126" s="50">
        <v>8.1709368808931065E-2</v>
      </c>
      <c r="E126" s="51">
        <v>0</v>
      </c>
      <c r="F126" s="52">
        <v>0</v>
      </c>
    </row>
    <row r="127" spans="1:6" x14ac:dyDescent="0.25">
      <c r="A127" s="48" t="s">
        <v>284</v>
      </c>
      <c r="B127" s="57" t="s">
        <v>285</v>
      </c>
      <c r="C127" s="39">
        <v>6.2551054165487285E-2</v>
      </c>
      <c r="D127" s="50">
        <v>6.2736666324888127E-2</v>
      </c>
      <c r="E127" s="51">
        <v>0</v>
      </c>
      <c r="F127" s="52">
        <v>0</v>
      </c>
    </row>
    <row r="128" spans="1:6" x14ac:dyDescent="0.25">
      <c r="A128" s="48" t="s">
        <v>286</v>
      </c>
      <c r="B128" s="81" t="s">
        <v>287</v>
      </c>
      <c r="C128" s="39">
        <v>4.1167846765547106E-2</v>
      </c>
      <c r="D128" s="50">
        <v>4.115762031669884E-2</v>
      </c>
      <c r="E128" s="51">
        <v>0</v>
      </c>
      <c r="F128" s="52">
        <v>0</v>
      </c>
    </row>
    <row r="129" spans="1:6" x14ac:dyDescent="0.25">
      <c r="A129" s="48" t="s">
        <v>288</v>
      </c>
      <c r="B129" s="53" t="s">
        <v>289</v>
      </c>
      <c r="C129" s="39">
        <v>0.17430465875742285</v>
      </c>
      <c r="D129" s="50">
        <v>0.17381908068091742</v>
      </c>
      <c r="E129" s="51">
        <v>0</v>
      </c>
      <c r="F129" s="52">
        <v>0</v>
      </c>
    </row>
    <row r="130" spans="1:6" x14ac:dyDescent="0.25">
      <c r="A130" s="48" t="s">
        <v>290</v>
      </c>
      <c r="B130" s="49" t="s">
        <v>291</v>
      </c>
      <c r="C130" s="39">
        <v>0.10488148642315517</v>
      </c>
      <c r="D130" s="50">
        <v>0.10487901487788015</v>
      </c>
      <c r="E130" s="51">
        <v>0</v>
      </c>
      <c r="F130" s="52">
        <v>0</v>
      </c>
    </row>
    <row r="131" spans="1:6" x14ac:dyDescent="0.25">
      <c r="A131" s="48" t="s">
        <v>292</v>
      </c>
      <c r="B131" s="49" t="s">
        <v>293</v>
      </c>
      <c r="C131" s="39">
        <v>0.28528354995434968</v>
      </c>
      <c r="D131" s="50">
        <v>0.28519782748014821</v>
      </c>
      <c r="E131" s="51">
        <v>0</v>
      </c>
      <c r="F131" s="52">
        <v>0</v>
      </c>
    </row>
    <row r="132" spans="1:6" x14ac:dyDescent="0.25">
      <c r="A132" s="48" t="s">
        <v>294</v>
      </c>
      <c r="B132" s="53" t="s">
        <v>954</v>
      </c>
      <c r="C132" s="39">
        <v>0.21896812456926387</v>
      </c>
      <c r="D132" s="50">
        <v>0.21853270680760217</v>
      </c>
      <c r="E132" s="51">
        <v>0</v>
      </c>
      <c r="F132" s="52">
        <v>0</v>
      </c>
    </row>
    <row r="133" spans="1:6" x14ac:dyDescent="0.25">
      <c r="A133" s="48" t="s">
        <v>296</v>
      </c>
      <c r="B133" s="49" t="s">
        <v>955</v>
      </c>
      <c r="C133" s="39">
        <v>0.20822775809487862</v>
      </c>
      <c r="D133" s="50">
        <v>0.20778710062294001</v>
      </c>
      <c r="E133" s="51">
        <v>0</v>
      </c>
      <c r="F133" s="52">
        <v>0</v>
      </c>
    </row>
    <row r="134" spans="1:6" x14ac:dyDescent="0.25">
      <c r="A134" s="48" t="s">
        <v>298</v>
      </c>
      <c r="B134" s="49" t="s">
        <v>299</v>
      </c>
      <c r="C134" s="39">
        <v>0.16247324168773278</v>
      </c>
      <c r="D134" s="50">
        <v>0.16214347509663299</v>
      </c>
      <c r="E134" s="51">
        <v>0</v>
      </c>
      <c r="F134" s="52">
        <v>0</v>
      </c>
    </row>
    <row r="135" spans="1:6" x14ac:dyDescent="0.25">
      <c r="A135" s="48" t="s">
        <v>300</v>
      </c>
      <c r="B135" s="49" t="s">
        <v>301</v>
      </c>
      <c r="C135" s="39">
        <v>0.30390118634822061</v>
      </c>
      <c r="D135" s="50">
        <v>0.30290606677971255</v>
      </c>
      <c r="E135" s="51">
        <v>0</v>
      </c>
      <c r="F135" s="52">
        <v>0</v>
      </c>
    </row>
    <row r="136" spans="1:6" x14ac:dyDescent="0.25">
      <c r="A136" s="48" t="s">
        <v>302</v>
      </c>
      <c r="B136" s="49" t="s">
        <v>303</v>
      </c>
      <c r="C136" s="39">
        <v>0.30010210610552729</v>
      </c>
      <c r="D136" s="50">
        <v>0.29913704954689146</v>
      </c>
      <c r="E136" s="51">
        <v>0</v>
      </c>
      <c r="F136" s="52">
        <v>0</v>
      </c>
    </row>
    <row r="137" spans="1:6" x14ac:dyDescent="0.25">
      <c r="A137" s="48" t="s">
        <v>304</v>
      </c>
      <c r="B137" s="49" t="s">
        <v>956</v>
      </c>
      <c r="C137" s="39">
        <v>0.21218592000150965</v>
      </c>
      <c r="D137" s="50">
        <v>0.21195676583844103</v>
      </c>
      <c r="E137" s="51">
        <v>0</v>
      </c>
      <c r="F137" s="52">
        <v>0</v>
      </c>
    </row>
    <row r="138" spans="1:6" x14ac:dyDescent="0.25">
      <c r="A138" s="48" t="s">
        <v>306</v>
      </c>
      <c r="B138" s="57" t="s">
        <v>307</v>
      </c>
      <c r="C138" s="39">
        <v>3.1199967238649855E-2</v>
      </c>
      <c r="D138" s="50">
        <v>3.1164716951454109E-2</v>
      </c>
      <c r="E138" s="51">
        <v>0</v>
      </c>
      <c r="F138" s="52">
        <v>0</v>
      </c>
    </row>
    <row r="139" spans="1:6" x14ac:dyDescent="0.25">
      <c r="A139" s="48" t="s">
        <v>308</v>
      </c>
      <c r="B139" s="53" t="s">
        <v>957</v>
      </c>
      <c r="C139" s="39">
        <v>6.4981582104971486E-2</v>
      </c>
      <c r="D139" s="50">
        <v>6.4978337560102878E-2</v>
      </c>
      <c r="E139" s="51">
        <v>0</v>
      </c>
      <c r="F139" s="52">
        <v>1</v>
      </c>
    </row>
    <row r="140" spans="1:6" x14ac:dyDescent="0.25">
      <c r="A140" s="48" t="s">
        <v>310</v>
      </c>
      <c r="B140" s="49" t="s">
        <v>311</v>
      </c>
      <c r="C140" s="39">
        <v>0.49194674610953415</v>
      </c>
      <c r="D140" s="50">
        <v>0.49152486243890781</v>
      </c>
      <c r="E140" s="51">
        <v>0</v>
      </c>
      <c r="F140" s="52">
        <v>0</v>
      </c>
    </row>
    <row r="141" spans="1:6" x14ac:dyDescent="0.25">
      <c r="A141" s="48" t="s">
        <v>312</v>
      </c>
      <c r="B141" s="49" t="s">
        <v>313</v>
      </c>
      <c r="C141" s="39">
        <v>0.17718351040617034</v>
      </c>
      <c r="D141" s="50">
        <v>0.17715846348190964</v>
      </c>
      <c r="E141" s="51">
        <v>0</v>
      </c>
      <c r="F141" s="52">
        <v>0</v>
      </c>
    </row>
    <row r="142" spans="1:6" x14ac:dyDescent="0.25">
      <c r="A142" s="48" t="s">
        <v>314</v>
      </c>
      <c r="B142" s="49" t="s">
        <v>958</v>
      </c>
      <c r="C142" s="39">
        <v>4.9722119603229829E-2</v>
      </c>
      <c r="D142" s="50">
        <v>4.9610929038581032E-2</v>
      </c>
      <c r="E142" s="51">
        <v>0</v>
      </c>
      <c r="F142" s="52">
        <v>0</v>
      </c>
    </row>
    <row r="143" spans="1:6" x14ac:dyDescent="0.25">
      <c r="A143" s="48" t="s">
        <v>316</v>
      </c>
      <c r="B143" s="49" t="s">
        <v>959</v>
      </c>
      <c r="C143" s="39">
        <v>7.9649950766869426E-2</v>
      </c>
      <c r="D143" s="50">
        <v>7.9506375645241739E-2</v>
      </c>
      <c r="E143" s="51">
        <v>0</v>
      </c>
      <c r="F143" s="52">
        <v>0</v>
      </c>
    </row>
    <row r="144" spans="1:6" x14ac:dyDescent="0.25">
      <c r="A144" s="61" t="s">
        <v>318</v>
      </c>
      <c r="B144" s="49" t="s">
        <v>960</v>
      </c>
      <c r="C144" s="39">
        <v>5.6421554060621361E-2</v>
      </c>
      <c r="D144" s="50">
        <v>5.6288613354848513E-2</v>
      </c>
      <c r="E144" s="51">
        <v>0</v>
      </c>
      <c r="F144" s="52">
        <v>0</v>
      </c>
    </row>
    <row r="145" spans="1:6" x14ac:dyDescent="0.25">
      <c r="A145" s="48" t="s">
        <v>320</v>
      </c>
      <c r="B145" s="49" t="s">
        <v>321</v>
      </c>
      <c r="C145" s="39">
        <v>0.14393244116156265</v>
      </c>
      <c r="D145" s="50">
        <v>0.14360481427292077</v>
      </c>
      <c r="E145" s="51">
        <v>0</v>
      </c>
      <c r="F145" s="52">
        <v>0</v>
      </c>
    </row>
    <row r="146" spans="1:6" x14ac:dyDescent="0.25">
      <c r="A146" s="48" t="s">
        <v>322</v>
      </c>
      <c r="B146" s="49" t="s">
        <v>961</v>
      </c>
      <c r="C146" s="39">
        <v>6.9314027730160793E-2</v>
      </c>
      <c r="D146" s="50">
        <v>6.9056915610416589E-2</v>
      </c>
      <c r="E146" s="51">
        <v>0</v>
      </c>
      <c r="F146" s="52">
        <v>0</v>
      </c>
    </row>
    <row r="147" spans="1:6" x14ac:dyDescent="0.25">
      <c r="A147" s="48" t="s">
        <v>324</v>
      </c>
      <c r="B147" s="49" t="s">
        <v>325</v>
      </c>
      <c r="C147" s="39">
        <v>0.15288753596341051</v>
      </c>
      <c r="D147" s="50">
        <v>0.15289201760013246</v>
      </c>
      <c r="E147" s="51">
        <v>0</v>
      </c>
      <c r="F147" s="52">
        <v>0</v>
      </c>
    </row>
    <row r="148" spans="1:6" x14ac:dyDescent="0.25">
      <c r="A148" s="48" t="s">
        <v>326</v>
      </c>
      <c r="B148" s="49" t="s">
        <v>962</v>
      </c>
      <c r="C148" s="39">
        <v>0.10201017886529172</v>
      </c>
      <c r="D148" s="50">
        <v>0.10210492426778148</v>
      </c>
      <c r="E148" s="51">
        <v>0</v>
      </c>
      <c r="F148" s="52">
        <v>0</v>
      </c>
    </row>
    <row r="149" spans="1:6" x14ac:dyDescent="0.25">
      <c r="A149" s="48" t="s">
        <v>328</v>
      </c>
      <c r="B149" s="49" t="s">
        <v>329</v>
      </c>
      <c r="C149" s="39">
        <v>0.11188250859850041</v>
      </c>
      <c r="D149" s="50">
        <v>0.11321935083031041</v>
      </c>
      <c r="E149" s="51">
        <v>0</v>
      </c>
      <c r="F149" s="52">
        <v>0</v>
      </c>
    </row>
    <row r="150" spans="1:6" x14ac:dyDescent="0.25">
      <c r="A150" s="48" t="s">
        <v>330</v>
      </c>
      <c r="B150" s="49" t="s">
        <v>963</v>
      </c>
      <c r="C150" s="39">
        <v>9.195413248210231E-2</v>
      </c>
      <c r="D150" s="50">
        <v>9.195915803292673E-2</v>
      </c>
      <c r="E150" s="51">
        <v>0</v>
      </c>
      <c r="F150" s="52">
        <v>1</v>
      </c>
    </row>
    <row r="151" spans="1:6" x14ac:dyDescent="0.25">
      <c r="A151" s="48" t="s">
        <v>332</v>
      </c>
      <c r="B151" s="49" t="s">
        <v>333</v>
      </c>
      <c r="C151" s="39">
        <v>0.13143743970470251</v>
      </c>
      <c r="D151" s="50">
        <v>0.13184584095363522</v>
      </c>
      <c r="E151" s="51">
        <v>0</v>
      </c>
      <c r="F151" s="52">
        <v>0</v>
      </c>
    </row>
    <row r="152" spans="1:6" x14ac:dyDescent="0.25">
      <c r="A152" s="48" t="s">
        <v>334</v>
      </c>
      <c r="B152" s="49" t="s">
        <v>335</v>
      </c>
      <c r="C152" s="39">
        <v>0.18764982714892955</v>
      </c>
      <c r="D152" s="50">
        <v>0.18783186245620692</v>
      </c>
      <c r="E152" s="51">
        <v>0</v>
      </c>
      <c r="F152" s="52">
        <v>0</v>
      </c>
    </row>
    <row r="153" spans="1:6" x14ac:dyDescent="0.25">
      <c r="A153" s="48" t="s">
        <v>336</v>
      </c>
      <c r="B153" s="49" t="s">
        <v>337</v>
      </c>
      <c r="C153" s="39">
        <v>0.14385529558585636</v>
      </c>
      <c r="D153" s="50">
        <v>0.14352868305550082</v>
      </c>
      <c r="E153" s="51">
        <v>0</v>
      </c>
      <c r="F153" s="52">
        <v>0</v>
      </c>
    </row>
    <row r="154" spans="1:6" x14ac:dyDescent="0.25">
      <c r="A154" s="48" t="s">
        <v>338</v>
      </c>
      <c r="B154" s="49" t="s">
        <v>339</v>
      </c>
      <c r="C154" s="39">
        <v>7.3942049980961544E-2</v>
      </c>
      <c r="D154" s="50">
        <v>7.3943875741078205E-2</v>
      </c>
      <c r="E154" s="51">
        <v>0</v>
      </c>
      <c r="F154" s="52">
        <v>0</v>
      </c>
    </row>
    <row r="155" spans="1:6" x14ac:dyDescent="0.25">
      <c r="A155" s="48" t="s">
        <v>340</v>
      </c>
      <c r="B155" s="49" t="s">
        <v>341</v>
      </c>
      <c r="C155" s="39">
        <v>0.15238522611106811</v>
      </c>
      <c r="D155" s="50">
        <v>0.15205762033583609</v>
      </c>
      <c r="E155" s="51">
        <v>0</v>
      </c>
      <c r="F155" s="52">
        <v>0</v>
      </c>
    </row>
    <row r="156" spans="1:6" x14ac:dyDescent="0.25">
      <c r="A156" s="48" t="s">
        <v>342</v>
      </c>
      <c r="B156" s="49" t="s">
        <v>343</v>
      </c>
      <c r="C156" s="39">
        <v>0.14858471329333381</v>
      </c>
      <c r="D156" s="50">
        <v>0.14891303267244688</v>
      </c>
      <c r="E156" s="51">
        <v>0</v>
      </c>
      <c r="F156" s="52">
        <v>0</v>
      </c>
    </row>
    <row r="157" spans="1:6" x14ac:dyDescent="0.25">
      <c r="A157" s="48" t="s">
        <v>344</v>
      </c>
      <c r="B157" s="49" t="s">
        <v>345</v>
      </c>
      <c r="C157" s="39">
        <v>0.12585230901792305</v>
      </c>
      <c r="D157" s="50">
        <v>0.12660362051906518</v>
      </c>
      <c r="E157" s="51">
        <v>0</v>
      </c>
      <c r="F157" s="52">
        <v>0</v>
      </c>
    </row>
    <row r="158" spans="1:6" x14ac:dyDescent="0.25">
      <c r="A158" s="48" t="s">
        <v>346</v>
      </c>
      <c r="B158" s="49" t="s">
        <v>347</v>
      </c>
      <c r="C158" s="39">
        <v>5.6510848056373658E-2</v>
      </c>
      <c r="D158" s="50">
        <v>5.6405014795845622E-2</v>
      </c>
      <c r="E158" s="51">
        <v>0</v>
      </c>
      <c r="F158" s="52">
        <v>0</v>
      </c>
    </row>
    <row r="159" spans="1:6" x14ac:dyDescent="0.25">
      <c r="A159" s="48" t="s">
        <v>348</v>
      </c>
      <c r="B159" s="49" t="s">
        <v>349</v>
      </c>
      <c r="C159" s="39">
        <v>0.29185113466492479</v>
      </c>
      <c r="D159" s="50">
        <v>0.29102461343970132</v>
      </c>
      <c r="E159" s="51">
        <v>0</v>
      </c>
      <c r="F159" s="52">
        <v>0</v>
      </c>
    </row>
    <row r="160" spans="1:6" x14ac:dyDescent="0.25">
      <c r="A160" s="48" t="s">
        <v>350</v>
      </c>
      <c r="B160" s="49" t="s">
        <v>964</v>
      </c>
      <c r="C160" s="39">
        <v>7.5282072732610367E-2</v>
      </c>
      <c r="D160" s="50">
        <v>7.534896043838496E-2</v>
      </c>
      <c r="E160" s="51">
        <v>0</v>
      </c>
      <c r="F160" s="52">
        <v>0</v>
      </c>
    </row>
    <row r="161" spans="1:6" x14ac:dyDescent="0.25">
      <c r="A161" s="61" t="s">
        <v>352</v>
      </c>
      <c r="B161" s="49" t="s">
        <v>965</v>
      </c>
      <c r="C161" s="39">
        <v>0.2055581658735437</v>
      </c>
      <c r="D161" s="50">
        <v>0.20556379091554658</v>
      </c>
      <c r="E161" s="51">
        <v>0</v>
      </c>
      <c r="F161" s="52">
        <v>0</v>
      </c>
    </row>
    <row r="162" spans="1:6" x14ac:dyDescent="0.25">
      <c r="A162" s="48" t="s">
        <v>354</v>
      </c>
      <c r="B162" s="49" t="s">
        <v>966</v>
      </c>
      <c r="C162" s="39">
        <v>0.11917591757851666</v>
      </c>
      <c r="D162" s="50">
        <v>0.11882900586204313</v>
      </c>
      <c r="E162" s="51">
        <v>0</v>
      </c>
      <c r="F162" s="52">
        <v>0</v>
      </c>
    </row>
    <row r="163" spans="1:6" x14ac:dyDescent="0.25">
      <c r="A163" s="48" t="s">
        <v>356</v>
      </c>
      <c r="B163" s="49" t="s">
        <v>357</v>
      </c>
      <c r="C163" s="39">
        <v>0.10877794381221217</v>
      </c>
      <c r="D163" s="50">
        <v>0.10887040772596619</v>
      </c>
      <c r="E163" s="51">
        <v>0</v>
      </c>
      <c r="F163" s="52">
        <v>0</v>
      </c>
    </row>
    <row r="164" spans="1:6" x14ac:dyDescent="0.25">
      <c r="A164" s="48" t="s">
        <v>358</v>
      </c>
      <c r="B164" s="49" t="s">
        <v>359</v>
      </c>
      <c r="C164" s="39">
        <v>0.2273141319042471</v>
      </c>
      <c r="D164" s="50">
        <v>0.22722048518716814</v>
      </c>
      <c r="E164" s="51">
        <v>0</v>
      </c>
      <c r="F164" s="52">
        <v>0</v>
      </c>
    </row>
    <row r="165" spans="1:6" x14ac:dyDescent="0.25">
      <c r="A165" s="48" t="s">
        <v>360</v>
      </c>
      <c r="B165" s="49" t="s">
        <v>361</v>
      </c>
      <c r="C165" s="39">
        <v>0.16360074657719481</v>
      </c>
      <c r="D165" s="50">
        <v>0.16410319175723279</v>
      </c>
      <c r="E165" s="51">
        <v>0</v>
      </c>
      <c r="F165" s="52">
        <v>0</v>
      </c>
    </row>
    <row r="166" spans="1:6" x14ac:dyDescent="0.25">
      <c r="A166" s="48" t="s">
        <v>362</v>
      </c>
      <c r="B166" s="49" t="s">
        <v>967</v>
      </c>
      <c r="C166" s="39">
        <v>0.17111723106497512</v>
      </c>
      <c r="D166" s="50">
        <v>0.17064850451553942</v>
      </c>
      <c r="E166" s="51">
        <v>0</v>
      </c>
      <c r="F166" s="52">
        <v>0</v>
      </c>
    </row>
    <row r="167" spans="1:6" x14ac:dyDescent="0.25">
      <c r="A167" s="48" t="s">
        <v>364</v>
      </c>
      <c r="B167" s="57" t="s">
        <v>365</v>
      </c>
      <c r="C167" s="39">
        <v>6.1096630983127766E-2</v>
      </c>
      <c r="D167" s="50">
        <v>6.1097441979428152E-2</v>
      </c>
      <c r="E167" s="51">
        <v>0</v>
      </c>
      <c r="F167" s="52">
        <v>0</v>
      </c>
    </row>
    <row r="168" spans="1:6" x14ac:dyDescent="0.25">
      <c r="A168" s="48" t="s">
        <v>366</v>
      </c>
      <c r="B168" s="49" t="s">
        <v>367</v>
      </c>
      <c r="C168" s="39">
        <v>0.15104255807024786</v>
      </c>
      <c r="D168" s="50">
        <v>0.15055851632481312</v>
      </c>
      <c r="E168" s="51">
        <v>0</v>
      </c>
      <c r="F168" s="52">
        <v>0</v>
      </c>
    </row>
    <row r="169" spans="1:6" x14ac:dyDescent="0.25">
      <c r="A169" s="48" t="s">
        <v>368</v>
      </c>
      <c r="B169" s="49" t="s">
        <v>369</v>
      </c>
      <c r="C169" s="39">
        <v>0.18974884496749006</v>
      </c>
      <c r="D169" s="50">
        <v>0.18966305342067885</v>
      </c>
      <c r="E169" s="51">
        <v>0</v>
      </c>
      <c r="F169" s="52">
        <v>0</v>
      </c>
    </row>
    <row r="170" spans="1:6" x14ac:dyDescent="0.25">
      <c r="A170" s="48" t="s">
        <v>370</v>
      </c>
      <c r="B170" s="49" t="s">
        <v>371</v>
      </c>
      <c r="C170" s="39">
        <v>0.14833597479299707</v>
      </c>
      <c r="D170" s="50">
        <v>0.14790292440417985</v>
      </c>
      <c r="E170" s="51">
        <v>0</v>
      </c>
      <c r="F170" s="52">
        <v>0</v>
      </c>
    </row>
    <row r="171" spans="1:6" x14ac:dyDescent="0.25">
      <c r="A171" s="48" t="s">
        <v>372</v>
      </c>
      <c r="B171" s="49" t="s">
        <v>373</v>
      </c>
      <c r="C171" s="39">
        <v>0.21195065548791092</v>
      </c>
      <c r="D171" s="50">
        <v>0.21276059322969687</v>
      </c>
      <c r="E171" s="51">
        <v>0</v>
      </c>
      <c r="F171" s="52">
        <v>0</v>
      </c>
    </row>
    <row r="172" spans="1:6" x14ac:dyDescent="0.25">
      <c r="A172" s="48" t="s">
        <v>374</v>
      </c>
      <c r="B172" s="49" t="s">
        <v>968</v>
      </c>
      <c r="C172" s="39">
        <v>8.6569361024807001E-2</v>
      </c>
      <c r="D172" s="50">
        <v>8.6488769508550112E-2</v>
      </c>
      <c r="E172" s="51">
        <v>0</v>
      </c>
      <c r="F172" s="52">
        <v>0</v>
      </c>
    </row>
    <row r="173" spans="1:6" x14ac:dyDescent="0.25">
      <c r="A173" s="48" t="s">
        <v>376</v>
      </c>
      <c r="B173" s="49" t="s">
        <v>377</v>
      </c>
      <c r="C173" s="39">
        <v>8.1984459375870164E-2</v>
      </c>
      <c r="D173" s="50">
        <v>8.1760194623907836E-2</v>
      </c>
      <c r="E173" s="51">
        <v>0</v>
      </c>
      <c r="F173" s="52">
        <v>0</v>
      </c>
    </row>
    <row r="174" spans="1:6" x14ac:dyDescent="0.25">
      <c r="A174" s="61" t="s">
        <v>378</v>
      </c>
      <c r="B174" s="49" t="s">
        <v>379</v>
      </c>
      <c r="C174" s="39">
        <v>9.9816376340555332E-2</v>
      </c>
      <c r="D174" s="50">
        <v>9.9540866914797063E-2</v>
      </c>
      <c r="E174" s="51">
        <v>0</v>
      </c>
      <c r="F174" s="52">
        <v>0</v>
      </c>
    </row>
    <row r="175" spans="1:6" x14ac:dyDescent="0.25">
      <c r="A175" s="48" t="s">
        <v>380</v>
      </c>
      <c r="B175" s="49" t="s">
        <v>381</v>
      </c>
      <c r="C175" s="39">
        <v>0.11952933604685582</v>
      </c>
      <c r="D175" s="50">
        <v>0.11973868430442138</v>
      </c>
      <c r="E175" s="51">
        <v>0</v>
      </c>
      <c r="F175" s="52">
        <v>0</v>
      </c>
    </row>
    <row r="176" spans="1:6" x14ac:dyDescent="0.25">
      <c r="A176" s="48" t="s">
        <v>382</v>
      </c>
      <c r="B176" s="49" t="s">
        <v>969</v>
      </c>
      <c r="C176" s="79">
        <v>5.6861780085080228E-2</v>
      </c>
      <c r="D176" s="50">
        <v>5.6794929555790824E-2</v>
      </c>
      <c r="E176" s="51">
        <v>0</v>
      </c>
      <c r="F176" s="52">
        <v>0</v>
      </c>
    </row>
    <row r="177" spans="1:6" x14ac:dyDescent="0.25">
      <c r="A177" s="48" t="s">
        <v>384</v>
      </c>
      <c r="B177" s="53" t="s">
        <v>385</v>
      </c>
      <c r="C177" s="39">
        <v>9.2097312257147679E-2</v>
      </c>
      <c r="D177" s="58">
        <v>9.1922482489855489E-2</v>
      </c>
      <c r="E177" s="51">
        <v>0</v>
      </c>
      <c r="F177" s="52">
        <v>0</v>
      </c>
    </row>
    <row r="178" spans="1:6" x14ac:dyDescent="0.25">
      <c r="A178" s="54" t="s">
        <v>386</v>
      </c>
      <c r="B178" s="57" t="s">
        <v>387</v>
      </c>
      <c r="C178" s="39">
        <v>0.1374479888423461</v>
      </c>
      <c r="D178" s="50">
        <v>0.13732350870510174</v>
      </c>
      <c r="E178" s="55">
        <v>0</v>
      </c>
      <c r="F178" s="56">
        <v>0</v>
      </c>
    </row>
    <row r="179" spans="1:6" x14ac:dyDescent="0.25">
      <c r="A179" s="48" t="s">
        <v>388</v>
      </c>
      <c r="B179" s="49" t="s">
        <v>970</v>
      </c>
      <c r="C179" s="39">
        <v>7.3233946294483668E-2</v>
      </c>
      <c r="D179" s="50">
        <v>7.3338111163152878E-2</v>
      </c>
      <c r="E179" s="51">
        <v>0</v>
      </c>
      <c r="F179" s="52">
        <v>0</v>
      </c>
    </row>
    <row r="180" spans="1:6" x14ac:dyDescent="0.25">
      <c r="A180" s="48" t="s">
        <v>390</v>
      </c>
      <c r="B180" s="49" t="s">
        <v>971</v>
      </c>
      <c r="C180" s="39">
        <v>0.24408799478776344</v>
      </c>
      <c r="D180" s="50">
        <v>0.24329028033626762</v>
      </c>
      <c r="E180" s="51">
        <v>0</v>
      </c>
      <c r="F180" s="52">
        <v>0</v>
      </c>
    </row>
    <row r="181" spans="1:6" x14ac:dyDescent="0.25">
      <c r="A181" s="48" t="s">
        <v>392</v>
      </c>
      <c r="B181" s="49" t="s">
        <v>393</v>
      </c>
      <c r="C181" s="39">
        <v>0.13496447811186182</v>
      </c>
      <c r="D181" s="50">
        <v>0.13443837185210655</v>
      </c>
      <c r="E181" s="51">
        <v>0</v>
      </c>
      <c r="F181" s="52">
        <v>0</v>
      </c>
    </row>
    <row r="182" spans="1:6" x14ac:dyDescent="0.25">
      <c r="A182" s="48" t="s">
        <v>394</v>
      </c>
      <c r="B182" s="49" t="s">
        <v>395</v>
      </c>
      <c r="C182" s="39">
        <v>0.24839464799208122</v>
      </c>
      <c r="D182" s="50">
        <v>0.24844143790717493</v>
      </c>
      <c r="E182" s="51">
        <v>0</v>
      </c>
      <c r="F182" s="52">
        <v>0</v>
      </c>
    </row>
    <row r="183" spans="1:6" x14ac:dyDescent="0.25">
      <c r="A183" s="48" t="s">
        <v>396</v>
      </c>
      <c r="B183" s="53" t="s">
        <v>397</v>
      </c>
      <c r="C183" s="39">
        <v>0.21693182594464278</v>
      </c>
      <c r="D183" s="50">
        <v>0.21707833389575734</v>
      </c>
      <c r="E183" s="51">
        <v>0</v>
      </c>
      <c r="F183" s="52">
        <v>0</v>
      </c>
    </row>
    <row r="184" spans="1:6" x14ac:dyDescent="0.25">
      <c r="A184" s="48" t="s">
        <v>398</v>
      </c>
      <c r="B184" s="49" t="s">
        <v>399</v>
      </c>
      <c r="C184" s="39">
        <v>0.11346948318914024</v>
      </c>
      <c r="D184" s="50">
        <v>0.11319810569584202</v>
      </c>
      <c r="E184" s="51">
        <v>0</v>
      </c>
      <c r="F184" s="52">
        <v>0</v>
      </c>
    </row>
    <row r="185" spans="1:6" x14ac:dyDescent="0.25">
      <c r="A185" s="48" t="s">
        <v>400</v>
      </c>
      <c r="B185" s="49" t="s">
        <v>401</v>
      </c>
      <c r="C185" s="39">
        <v>6.4143550570530714E-2</v>
      </c>
      <c r="D185" s="50">
        <v>6.4353318010011873E-2</v>
      </c>
      <c r="E185" s="51">
        <v>0</v>
      </c>
      <c r="F185" s="52">
        <v>0</v>
      </c>
    </row>
    <row r="186" spans="1:6" x14ac:dyDescent="0.25">
      <c r="A186" s="48" t="s">
        <v>402</v>
      </c>
      <c r="B186" s="49" t="s">
        <v>403</v>
      </c>
      <c r="C186" s="39">
        <v>0.10506335165951475</v>
      </c>
      <c r="D186" s="50">
        <v>0.10457953302403786</v>
      </c>
      <c r="E186" s="51">
        <v>0</v>
      </c>
      <c r="F186" s="52">
        <v>0</v>
      </c>
    </row>
    <row r="187" spans="1:6" x14ac:dyDescent="0.25">
      <c r="A187" s="48" t="s">
        <v>404</v>
      </c>
      <c r="B187" s="49" t="s">
        <v>405</v>
      </c>
      <c r="C187" s="39">
        <v>0.33390959812447241</v>
      </c>
      <c r="D187" s="50">
        <v>0.33305247564079332</v>
      </c>
      <c r="E187" s="51">
        <v>0</v>
      </c>
      <c r="F187" s="52">
        <v>0</v>
      </c>
    </row>
    <row r="188" spans="1:6" x14ac:dyDescent="0.25">
      <c r="A188" s="48" t="s">
        <v>406</v>
      </c>
      <c r="B188" s="49" t="s">
        <v>407</v>
      </c>
      <c r="C188" s="39">
        <v>6.4666162446005815E-2</v>
      </c>
      <c r="D188" s="50">
        <v>6.454738267991704E-2</v>
      </c>
      <c r="E188" s="51">
        <v>0</v>
      </c>
      <c r="F188" s="52">
        <v>0</v>
      </c>
    </row>
    <row r="189" spans="1:6" x14ac:dyDescent="0.25">
      <c r="A189" s="48" t="s">
        <v>408</v>
      </c>
      <c r="B189" s="49" t="s">
        <v>409</v>
      </c>
      <c r="C189" s="39">
        <v>0.2033801354467849</v>
      </c>
      <c r="D189" s="50">
        <v>0.20339229812824436</v>
      </c>
      <c r="E189" s="51">
        <v>0</v>
      </c>
      <c r="F189" s="52">
        <v>0</v>
      </c>
    </row>
    <row r="190" spans="1:6" x14ac:dyDescent="0.25">
      <c r="A190" s="48" t="s">
        <v>410</v>
      </c>
      <c r="B190" s="49" t="s">
        <v>411</v>
      </c>
      <c r="C190" s="39">
        <v>0.18237818489876509</v>
      </c>
      <c r="D190" s="50">
        <v>0.18208309904531056</v>
      </c>
      <c r="E190" s="51">
        <v>0</v>
      </c>
      <c r="F190" s="52">
        <v>0</v>
      </c>
    </row>
    <row r="191" spans="1:6" x14ac:dyDescent="0.25">
      <c r="A191" s="48" t="s">
        <v>412</v>
      </c>
      <c r="B191" s="49" t="s">
        <v>413</v>
      </c>
      <c r="C191" s="39">
        <v>0.29377407657985904</v>
      </c>
      <c r="D191" s="50">
        <v>0.29354570882246961</v>
      </c>
      <c r="E191" s="51">
        <v>0</v>
      </c>
      <c r="F191" s="52">
        <v>0</v>
      </c>
    </row>
    <row r="192" spans="1:6" x14ac:dyDescent="0.25">
      <c r="A192" s="48" t="s">
        <v>414</v>
      </c>
      <c r="B192" s="57" t="s">
        <v>415</v>
      </c>
      <c r="C192" s="39">
        <v>0.2268429838720237</v>
      </c>
      <c r="D192" s="50">
        <v>0.2288490353464796</v>
      </c>
      <c r="E192" s="51">
        <v>0</v>
      </c>
      <c r="F192" s="52">
        <v>0</v>
      </c>
    </row>
    <row r="193" spans="1:6" x14ac:dyDescent="0.25">
      <c r="A193" s="48" t="s">
        <v>416</v>
      </c>
      <c r="B193" s="49" t="s">
        <v>417</v>
      </c>
      <c r="C193" s="39">
        <v>8.2963389323592068E-2</v>
      </c>
      <c r="D193" s="50">
        <v>8.2743124299857335E-2</v>
      </c>
      <c r="E193" s="51">
        <v>0</v>
      </c>
      <c r="F193" s="52">
        <v>0</v>
      </c>
    </row>
    <row r="194" spans="1:6" x14ac:dyDescent="0.25">
      <c r="A194" s="48" t="s">
        <v>418</v>
      </c>
      <c r="B194" s="49" t="s">
        <v>419</v>
      </c>
      <c r="C194" s="39">
        <v>0.12315770055259381</v>
      </c>
      <c r="D194" s="50">
        <v>0.12295982700077324</v>
      </c>
      <c r="E194" s="51">
        <v>0</v>
      </c>
      <c r="F194" s="52">
        <v>0</v>
      </c>
    </row>
    <row r="195" spans="1:6" x14ac:dyDescent="0.25">
      <c r="A195" s="48" t="s">
        <v>420</v>
      </c>
      <c r="B195" s="49" t="s">
        <v>421</v>
      </c>
      <c r="C195" s="39">
        <v>0.3199885978122074</v>
      </c>
      <c r="D195" s="50">
        <v>0.32097434151000448</v>
      </c>
      <c r="E195" s="51">
        <v>0</v>
      </c>
      <c r="F195" s="52">
        <v>0</v>
      </c>
    </row>
    <row r="196" spans="1:6" x14ac:dyDescent="0.25">
      <c r="A196" s="48" t="s">
        <v>422</v>
      </c>
      <c r="B196" s="49" t="s">
        <v>423</v>
      </c>
      <c r="C196" s="39">
        <v>7.0464092681252782E-2</v>
      </c>
      <c r="D196" s="50">
        <v>7.0445289173544451E-2</v>
      </c>
      <c r="E196" s="51">
        <v>0</v>
      </c>
      <c r="F196" s="52">
        <v>0</v>
      </c>
    </row>
    <row r="197" spans="1:6" x14ac:dyDescent="0.25">
      <c r="A197" s="48" t="s">
        <v>424</v>
      </c>
      <c r="B197" s="49" t="s">
        <v>425</v>
      </c>
      <c r="C197" s="39">
        <v>0.19366758314529603</v>
      </c>
      <c r="D197" s="50">
        <v>0.19372258860071256</v>
      </c>
      <c r="E197" s="51">
        <v>0</v>
      </c>
      <c r="F197" s="52">
        <v>0</v>
      </c>
    </row>
    <row r="198" spans="1:6" x14ac:dyDescent="0.25">
      <c r="A198" s="48" t="s">
        <v>426</v>
      </c>
      <c r="B198" s="49" t="s">
        <v>427</v>
      </c>
      <c r="C198" s="39">
        <v>0.13568140638285511</v>
      </c>
      <c r="D198" s="50">
        <v>0.1354706165560553</v>
      </c>
      <c r="E198" s="51">
        <v>0</v>
      </c>
      <c r="F198" s="52">
        <v>0</v>
      </c>
    </row>
    <row r="199" spans="1:6" x14ac:dyDescent="0.25">
      <c r="A199" s="48" t="s">
        <v>428</v>
      </c>
      <c r="B199" s="49" t="s">
        <v>429</v>
      </c>
      <c r="C199" s="39">
        <v>6.5251228018394364E-2</v>
      </c>
      <c r="D199" s="50">
        <v>6.5230574928232907E-2</v>
      </c>
      <c r="E199" s="51">
        <v>0</v>
      </c>
      <c r="F199" s="52">
        <v>0</v>
      </c>
    </row>
    <row r="200" spans="1:6" x14ac:dyDescent="0.25">
      <c r="A200" s="48" t="s">
        <v>430</v>
      </c>
      <c r="B200" s="49" t="s">
        <v>431</v>
      </c>
      <c r="C200" s="39">
        <v>0.16165148238487773</v>
      </c>
      <c r="D200" s="50">
        <v>0.1614542256708589</v>
      </c>
      <c r="E200" s="51">
        <v>0</v>
      </c>
      <c r="F200" s="52">
        <v>0</v>
      </c>
    </row>
    <row r="201" spans="1:6" x14ac:dyDescent="0.25">
      <c r="A201" s="48" t="s">
        <v>432</v>
      </c>
      <c r="B201" s="49" t="s">
        <v>433</v>
      </c>
      <c r="C201" s="39">
        <v>0.13819846108833272</v>
      </c>
      <c r="D201" s="50">
        <v>0.13779090908958044</v>
      </c>
      <c r="E201" s="51">
        <v>0</v>
      </c>
      <c r="F201" s="52">
        <v>0</v>
      </c>
    </row>
    <row r="202" spans="1:6" x14ac:dyDescent="0.25">
      <c r="A202" s="48" t="s">
        <v>434</v>
      </c>
      <c r="B202" s="49" t="s">
        <v>435</v>
      </c>
      <c r="C202" s="39">
        <v>8.6105215353145692E-2</v>
      </c>
      <c r="D202" s="50">
        <v>8.5903463544228745E-2</v>
      </c>
      <c r="E202" s="51">
        <v>0</v>
      </c>
      <c r="F202" s="52">
        <v>0</v>
      </c>
    </row>
    <row r="203" spans="1:6" x14ac:dyDescent="0.25">
      <c r="A203" s="48" t="s">
        <v>436</v>
      </c>
      <c r="B203" s="49" t="s">
        <v>972</v>
      </c>
      <c r="C203" s="39">
        <v>0.15070793471380414</v>
      </c>
      <c r="D203" s="50">
        <v>0.1507270218696474</v>
      </c>
      <c r="E203" s="51">
        <v>0</v>
      </c>
      <c r="F203" s="52">
        <v>0</v>
      </c>
    </row>
    <row r="204" spans="1:6" x14ac:dyDescent="0.25">
      <c r="A204" s="48" t="s">
        <v>438</v>
      </c>
      <c r="B204" s="49" t="s">
        <v>973</v>
      </c>
      <c r="C204" s="39">
        <v>6.4588548636806603E-2</v>
      </c>
      <c r="D204" s="50">
        <v>6.4625691095376858E-2</v>
      </c>
      <c r="E204" s="51">
        <v>0</v>
      </c>
      <c r="F204" s="52">
        <v>0</v>
      </c>
    </row>
    <row r="205" spans="1:6" x14ac:dyDescent="0.25">
      <c r="A205" s="48" t="s">
        <v>440</v>
      </c>
      <c r="B205" s="49" t="s">
        <v>441</v>
      </c>
      <c r="C205" s="39">
        <v>7.4655989934095501E-2</v>
      </c>
      <c r="D205" s="50">
        <v>7.4671036022407086E-2</v>
      </c>
      <c r="E205" s="51">
        <v>0</v>
      </c>
      <c r="F205" s="52">
        <v>0</v>
      </c>
    </row>
    <row r="206" spans="1:6" x14ac:dyDescent="0.25">
      <c r="A206" s="48" t="s">
        <v>442</v>
      </c>
      <c r="B206" s="49" t="s">
        <v>443</v>
      </c>
      <c r="C206" s="39">
        <v>0.16806333858586681</v>
      </c>
      <c r="D206" s="50">
        <v>0.16804518479952435</v>
      </c>
      <c r="E206" s="51">
        <v>0</v>
      </c>
      <c r="F206" s="52">
        <v>0</v>
      </c>
    </row>
    <row r="207" spans="1:6" x14ac:dyDescent="0.25">
      <c r="A207" s="48" t="s">
        <v>444</v>
      </c>
      <c r="B207" s="49" t="s">
        <v>445</v>
      </c>
      <c r="C207" s="39">
        <v>0.11481228681640913</v>
      </c>
      <c r="D207" s="50">
        <v>0.11545353958232318</v>
      </c>
      <c r="E207" s="51">
        <v>0</v>
      </c>
      <c r="F207" s="52">
        <v>0</v>
      </c>
    </row>
    <row r="208" spans="1:6" x14ac:dyDescent="0.25">
      <c r="A208" s="48" t="s">
        <v>446</v>
      </c>
      <c r="B208" s="49" t="s">
        <v>447</v>
      </c>
      <c r="C208" s="39">
        <v>0.19471460565635246</v>
      </c>
      <c r="D208" s="50">
        <v>0.19434744826159969</v>
      </c>
      <c r="E208" s="51">
        <v>0</v>
      </c>
      <c r="F208" s="52">
        <v>0</v>
      </c>
    </row>
    <row r="209" spans="1:6" x14ac:dyDescent="0.25">
      <c r="A209" s="48" t="s">
        <v>448</v>
      </c>
      <c r="B209" s="49" t="s">
        <v>449</v>
      </c>
      <c r="C209" s="39">
        <v>0.15420945802832792</v>
      </c>
      <c r="D209" s="50">
        <v>0.15503272708981974</v>
      </c>
      <c r="E209" s="51">
        <v>0</v>
      </c>
      <c r="F209" s="52">
        <v>0</v>
      </c>
    </row>
    <row r="210" spans="1:6" x14ac:dyDescent="0.25">
      <c r="A210" s="48" t="s">
        <v>450</v>
      </c>
      <c r="B210" s="49" t="s">
        <v>451</v>
      </c>
      <c r="C210" s="39">
        <v>0.24984349033205022</v>
      </c>
      <c r="D210" s="50">
        <v>0.24992282650407555</v>
      </c>
      <c r="E210" s="51">
        <v>0</v>
      </c>
      <c r="F210" s="52">
        <v>0</v>
      </c>
    </row>
    <row r="211" spans="1:6" x14ac:dyDescent="0.25">
      <c r="A211" s="48" t="s">
        <v>452</v>
      </c>
      <c r="B211" s="49" t="s">
        <v>974</v>
      </c>
      <c r="C211" s="39">
        <v>6.352616103225453E-2</v>
      </c>
      <c r="D211" s="50">
        <v>6.3238288975087542E-2</v>
      </c>
      <c r="E211" s="51">
        <v>0</v>
      </c>
      <c r="F211" s="52">
        <v>0</v>
      </c>
    </row>
    <row r="212" spans="1:6" x14ac:dyDescent="0.25">
      <c r="A212" s="48" t="s">
        <v>454</v>
      </c>
      <c r="B212" s="49" t="s">
        <v>455</v>
      </c>
      <c r="C212" s="39">
        <v>7.33974606074414E-2</v>
      </c>
      <c r="D212" s="58">
        <v>7.3385942023964937E-2</v>
      </c>
      <c r="E212" s="51">
        <v>0</v>
      </c>
      <c r="F212" s="52">
        <v>0</v>
      </c>
    </row>
    <row r="213" spans="1:6" x14ac:dyDescent="0.25">
      <c r="A213" s="48" t="s">
        <v>456</v>
      </c>
      <c r="B213" s="53" t="s">
        <v>457</v>
      </c>
      <c r="C213" s="39">
        <v>9.5057694981055596E-2</v>
      </c>
      <c r="D213" s="58">
        <v>9.5608947334553274E-2</v>
      </c>
      <c r="E213" s="51">
        <v>0</v>
      </c>
      <c r="F213" s="52">
        <v>0</v>
      </c>
    </row>
    <row r="214" spans="1:6" x14ac:dyDescent="0.25">
      <c r="A214" s="48" t="s">
        <v>458</v>
      </c>
      <c r="B214" s="49" t="s">
        <v>975</v>
      </c>
      <c r="C214" s="39">
        <v>6.2351878094315992E-2</v>
      </c>
      <c r="D214" s="50">
        <v>6.2398256956216494E-2</v>
      </c>
      <c r="E214" s="51">
        <v>0</v>
      </c>
      <c r="F214" s="52">
        <v>0</v>
      </c>
    </row>
    <row r="215" spans="1:6" x14ac:dyDescent="0.25">
      <c r="A215" s="48" t="s">
        <v>460</v>
      </c>
      <c r="B215" s="49" t="s">
        <v>461</v>
      </c>
      <c r="C215" s="39">
        <v>0.17163955383166335</v>
      </c>
      <c r="D215" s="50">
        <v>0.1723458243884684</v>
      </c>
      <c r="E215" s="51">
        <v>0</v>
      </c>
      <c r="F215" s="52">
        <v>0</v>
      </c>
    </row>
    <row r="216" spans="1:6" x14ac:dyDescent="0.25">
      <c r="A216" s="48" t="s">
        <v>462</v>
      </c>
      <c r="B216" s="49" t="s">
        <v>463</v>
      </c>
      <c r="C216" s="39">
        <v>5.7619127756716848E-2</v>
      </c>
      <c r="D216" s="50">
        <v>5.7461988675050188E-2</v>
      </c>
      <c r="E216" s="51">
        <v>0</v>
      </c>
      <c r="F216" s="52">
        <v>0</v>
      </c>
    </row>
    <row r="217" spans="1:6" x14ac:dyDescent="0.25">
      <c r="A217" s="48" t="s">
        <v>464</v>
      </c>
      <c r="B217" s="49" t="s">
        <v>465</v>
      </c>
      <c r="C217" s="39">
        <v>0.1788554494578293</v>
      </c>
      <c r="D217" s="50">
        <v>0.17837237596537142</v>
      </c>
      <c r="E217" s="51">
        <v>0</v>
      </c>
      <c r="F217" s="52">
        <v>0</v>
      </c>
    </row>
    <row r="218" spans="1:6" x14ac:dyDescent="0.25">
      <c r="A218" s="48" t="s">
        <v>466</v>
      </c>
      <c r="B218" s="49" t="s">
        <v>467</v>
      </c>
      <c r="C218" s="39">
        <v>7.7072716303229635E-2</v>
      </c>
      <c r="D218" s="50">
        <v>7.695776288339147E-2</v>
      </c>
      <c r="E218" s="51">
        <v>0</v>
      </c>
      <c r="F218" s="52">
        <v>0</v>
      </c>
    </row>
    <row r="219" spans="1:6" x14ac:dyDescent="0.25">
      <c r="A219" s="48" t="s">
        <v>468</v>
      </c>
      <c r="B219" s="49" t="s">
        <v>976</v>
      </c>
      <c r="C219" s="39">
        <v>9.9774434650675786E-2</v>
      </c>
      <c r="D219" s="50">
        <v>9.9708197745701652E-2</v>
      </c>
      <c r="E219" s="51">
        <v>0</v>
      </c>
      <c r="F219" s="52">
        <v>0</v>
      </c>
    </row>
    <row r="220" spans="1:6" x14ac:dyDescent="0.25">
      <c r="A220" s="48" t="s">
        <v>470</v>
      </c>
      <c r="B220" s="49" t="s">
        <v>977</v>
      </c>
      <c r="C220" s="39">
        <v>6.1719689273591165E-2</v>
      </c>
      <c r="D220" s="50">
        <v>6.2070890565642377E-2</v>
      </c>
      <c r="E220" s="51">
        <v>0</v>
      </c>
      <c r="F220" s="52">
        <v>0</v>
      </c>
    </row>
    <row r="221" spans="1:6" x14ac:dyDescent="0.25">
      <c r="A221" s="48" t="s">
        <v>472</v>
      </c>
      <c r="B221" s="49" t="s">
        <v>473</v>
      </c>
      <c r="C221" s="39">
        <v>6.6597209231265747E-2</v>
      </c>
      <c r="D221" s="50">
        <v>6.6823868216927804E-2</v>
      </c>
      <c r="E221" s="51">
        <v>0</v>
      </c>
      <c r="F221" s="52">
        <v>0</v>
      </c>
    </row>
    <row r="222" spans="1:6" x14ac:dyDescent="0.25">
      <c r="A222" s="48" t="s">
        <v>474</v>
      </c>
      <c r="B222" s="53" t="s">
        <v>475</v>
      </c>
      <c r="C222" s="39">
        <v>0.14515025312188307</v>
      </c>
      <c r="D222" s="50">
        <v>0.1455140737191547</v>
      </c>
      <c r="E222" s="51">
        <v>0</v>
      </c>
      <c r="F222" s="52">
        <v>0</v>
      </c>
    </row>
    <row r="223" spans="1:6" x14ac:dyDescent="0.25">
      <c r="A223" s="48" t="s">
        <v>476</v>
      </c>
      <c r="B223" s="53" t="s">
        <v>978</v>
      </c>
      <c r="C223" s="39">
        <v>0.38326867951716237</v>
      </c>
      <c r="D223" s="50">
        <v>0.3822956701570499</v>
      </c>
      <c r="E223" s="51">
        <v>0</v>
      </c>
      <c r="F223" s="52">
        <v>1</v>
      </c>
    </row>
    <row r="224" spans="1:6" x14ac:dyDescent="0.25">
      <c r="A224" s="48" t="s">
        <v>478</v>
      </c>
      <c r="B224" s="49" t="s">
        <v>479</v>
      </c>
      <c r="C224" s="39">
        <v>0.14848898980994107</v>
      </c>
      <c r="D224" s="50">
        <v>0.14870636641022184</v>
      </c>
      <c r="E224" s="51">
        <v>0</v>
      </c>
      <c r="F224" s="52">
        <v>0</v>
      </c>
    </row>
    <row r="225" spans="1:6" x14ac:dyDescent="0.25">
      <c r="A225" s="48" t="s">
        <v>480</v>
      </c>
      <c r="B225" s="49" t="s">
        <v>481</v>
      </c>
      <c r="C225" s="39">
        <v>0.18486284459120872</v>
      </c>
      <c r="D225" s="50">
        <v>0.18554405982004146</v>
      </c>
      <c r="E225" s="51">
        <v>0</v>
      </c>
      <c r="F225" s="52">
        <v>0</v>
      </c>
    </row>
    <row r="226" spans="1:6" x14ac:dyDescent="0.25">
      <c r="A226" s="48" t="s">
        <v>482</v>
      </c>
      <c r="B226" s="49" t="s">
        <v>483</v>
      </c>
      <c r="C226" s="39">
        <v>5.1955418236441092E-2</v>
      </c>
      <c r="D226" s="62">
        <v>5.1958126997243836E-2</v>
      </c>
      <c r="E226" s="51">
        <v>0</v>
      </c>
      <c r="F226" s="52">
        <v>0</v>
      </c>
    </row>
    <row r="227" spans="1:6" x14ac:dyDescent="0.25">
      <c r="A227" s="48" t="s">
        <v>484</v>
      </c>
      <c r="B227" s="49" t="s">
        <v>485</v>
      </c>
      <c r="C227" s="39">
        <v>0.23519704959889981</v>
      </c>
      <c r="D227" s="50">
        <v>0.23742674583333823</v>
      </c>
      <c r="E227" s="51">
        <v>0</v>
      </c>
      <c r="F227" s="52">
        <v>0</v>
      </c>
    </row>
    <row r="228" spans="1:6" x14ac:dyDescent="0.25">
      <c r="A228" s="48" t="s">
        <v>486</v>
      </c>
      <c r="B228" s="49" t="s">
        <v>487</v>
      </c>
      <c r="C228" s="39">
        <v>0.14660938245502006</v>
      </c>
      <c r="D228" s="50">
        <v>0.14634380947890865</v>
      </c>
      <c r="E228" s="51">
        <v>0</v>
      </c>
      <c r="F228" s="52">
        <v>0</v>
      </c>
    </row>
    <row r="229" spans="1:6" x14ac:dyDescent="0.25">
      <c r="A229" s="48" t="s">
        <v>488</v>
      </c>
      <c r="B229" s="49" t="s">
        <v>489</v>
      </c>
      <c r="C229" s="39">
        <v>7.5028444710984604E-2</v>
      </c>
      <c r="D229" s="50">
        <v>7.4821139859673397E-2</v>
      </c>
      <c r="E229" s="51">
        <v>0</v>
      </c>
      <c r="F229" s="52">
        <v>0</v>
      </c>
    </row>
    <row r="230" spans="1:6" x14ac:dyDescent="0.25">
      <c r="A230" s="48" t="s">
        <v>490</v>
      </c>
      <c r="B230" s="49" t="s">
        <v>979</v>
      </c>
      <c r="C230" s="39">
        <v>7.094723198045097E-2</v>
      </c>
      <c r="D230" s="50">
        <v>7.1015307286139751E-2</v>
      </c>
      <c r="E230" s="51">
        <v>0</v>
      </c>
      <c r="F230" s="52">
        <v>0</v>
      </c>
    </row>
    <row r="231" spans="1:6" x14ac:dyDescent="0.25">
      <c r="A231" s="48" t="s">
        <v>492</v>
      </c>
      <c r="B231" s="49" t="s">
        <v>980</v>
      </c>
      <c r="C231" s="39">
        <v>6.0391773826339347E-2</v>
      </c>
      <c r="D231" s="50">
        <v>6.0285458187148797E-2</v>
      </c>
      <c r="E231" s="51">
        <v>0</v>
      </c>
      <c r="F231" s="52">
        <v>0</v>
      </c>
    </row>
    <row r="232" spans="1:6" x14ac:dyDescent="0.25">
      <c r="A232" s="48" t="s">
        <v>494</v>
      </c>
      <c r="B232" s="49" t="s">
        <v>495</v>
      </c>
      <c r="C232" s="39">
        <v>9.2407207516680634E-2</v>
      </c>
      <c r="D232" s="50">
        <v>9.2243915852549208E-2</v>
      </c>
      <c r="E232" s="51">
        <v>0</v>
      </c>
      <c r="F232" s="52">
        <v>0</v>
      </c>
    </row>
    <row r="233" spans="1:6" x14ac:dyDescent="0.25">
      <c r="A233" s="48" t="s">
        <v>496</v>
      </c>
      <c r="B233" s="49" t="s">
        <v>981</v>
      </c>
      <c r="C233" s="39">
        <v>0.10099975019066942</v>
      </c>
      <c r="D233" s="50">
        <v>0.10088139111768567</v>
      </c>
      <c r="E233" s="51">
        <v>0</v>
      </c>
      <c r="F233" s="52">
        <v>0</v>
      </c>
    </row>
    <row r="234" spans="1:6" x14ac:dyDescent="0.25">
      <c r="A234" s="48" t="s">
        <v>498</v>
      </c>
      <c r="B234" s="49" t="s">
        <v>499</v>
      </c>
      <c r="C234" s="39">
        <v>0.17486037515130209</v>
      </c>
      <c r="D234" s="50">
        <v>0.17445455188951925</v>
      </c>
      <c r="E234" s="51">
        <v>0</v>
      </c>
      <c r="F234" s="52">
        <v>0</v>
      </c>
    </row>
    <row r="235" spans="1:6" x14ac:dyDescent="0.25">
      <c r="A235" s="48" t="s">
        <v>500</v>
      </c>
      <c r="B235" s="57" t="s">
        <v>501</v>
      </c>
      <c r="C235" s="39">
        <v>8.3921975274575178E-2</v>
      </c>
      <c r="D235" s="50">
        <v>8.3719731820370541E-2</v>
      </c>
      <c r="E235" s="51">
        <v>0</v>
      </c>
      <c r="F235" s="52">
        <v>0</v>
      </c>
    </row>
    <row r="236" spans="1:6" x14ac:dyDescent="0.25">
      <c r="A236" s="48" t="s">
        <v>502</v>
      </c>
      <c r="B236" s="49" t="s">
        <v>503</v>
      </c>
      <c r="C236" s="39">
        <v>6.7762850560884241E-2</v>
      </c>
      <c r="D236" s="50">
        <v>6.7626868609310525E-2</v>
      </c>
      <c r="E236" s="51">
        <v>0</v>
      </c>
      <c r="F236" s="52">
        <v>0</v>
      </c>
    </row>
    <row r="237" spans="1:6" x14ac:dyDescent="0.25">
      <c r="A237" s="48" t="s">
        <v>504</v>
      </c>
      <c r="B237" s="49" t="s">
        <v>505</v>
      </c>
      <c r="C237" s="39">
        <v>0.29385161498157292</v>
      </c>
      <c r="D237" s="50">
        <v>0.2941393529151014</v>
      </c>
      <c r="E237" s="51">
        <v>0</v>
      </c>
      <c r="F237" s="52">
        <v>0</v>
      </c>
    </row>
    <row r="238" spans="1:6" x14ac:dyDescent="0.25">
      <c r="A238" s="48" t="s">
        <v>506</v>
      </c>
      <c r="B238" s="57" t="s">
        <v>507</v>
      </c>
      <c r="C238" s="39">
        <v>0.13981777885999511</v>
      </c>
      <c r="D238" s="50">
        <v>0.13980618867847966</v>
      </c>
      <c r="E238" s="51">
        <v>0</v>
      </c>
      <c r="F238" s="52">
        <v>0</v>
      </c>
    </row>
    <row r="239" spans="1:6" x14ac:dyDescent="0.25">
      <c r="A239" s="48" t="s">
        <v>508</v>
      </c>
      <c r="B239" s="49" t="s">
        <v>509</v>
      </c>
      <c r="C239" s="39">
        <v>0.19880344256466587</v>
      </c>
      <c r="D239" s="50">
        <v>0.19862665332954726</v>
      </c>
      <c r="E239" s="51">
        <v>0</v>
      </c>
      <c r="F239" s="52">
        <v>0</v>
      </c>
    </row>
    <row r="240" spans="1:6" x14ac:dyDescent="0.25">
      <c r="A240" s="48" t="s">
        <v>510</v>
      </c>
      <c r="B240" s="49" t="s">
        <v>511</v>
      </c>
      <c r="C240" s="39">
        <v>8.9415944057976773E-2</v>
      </c>
      <c r="D240" s="50">
        <v>8.9429695403617032E-2</v>
      </c>
      <c r="E240" s="51">
        <v>0</v>
      </c>
      <c r="F240" s="52">
        <v>0</v>
      </c>
    </row>
    <row r="241" spans="1:6" x14ac:dyDescent="0.25">
      <c r="A241" s="48" t="s">
        <v>512</v>
      </c>
      <c r="B241" s="49" t="s">
        <v>982</v>
      </c>
      <c r="C241" s="39">
        <v>0.12341096915619493</v>
      </c>
      <c r="D241" s="50">
        <v>0.12491354374339794</v>
      </c>
      <c r="E241" s="51">
        <v>0</v>
      </c>
      <c r="F241" s="52">
        <v>0</v>
      </c>
    </row>
    <row r="242" spans="1:6" x14ac:dyDescent="0.25">
      <c r="A242" s="48" t="s">
        <v>514</v>
      </c>
      <c r="B242" s="49" t="s">
        <v>515</v>
      </c>
      <c r="C242" s="39">
        <v>0.17079321101355671</v>
      </c>
      <c r="D242" s="50">
        <v>0.17080885320810346</v>
      </c>
      <c r="E242" s="51">
        <v>0</v>
      </c>
      <c r="F242" s="52">
        <v>0</v>
      </c>
    </row>
    <row r="243" spans="1:6" x14ac:dyDescent="0.25">
      <c r="A243" s="48" t="s">
        <v>516</v>
      </c>
      <c r="B243" s="57" t="s">
        <v>517</v>
      </c>
      <c r="C243" s="39">
        <v>0.13338646140755783</v>
      </c>
      <c r="D243" s="50">
        <v>0.13338546479388216</v>
      </c>
      <c r="E243" s="51">
        <v>0</v>
      </c>
      <c r="F243" s="52">
        <v>0</v>
      </c>
    </row>
    <row r="244" spans="1:6" x14ac:dyDescent="0.25">
      <c r="A244" s="48" t="s">
        <v>518</v>
      </c>
      <c r="B244" s="49" t="s">
        <v>983</v>
      </c>
      <c r="C244" s="39">
        <v>5.4878232933281555E-2</v>
      </c>
      <c r="D244" s="50">
        <v>5.4760033051579511E-2</v>
      </c>
      <c r="E244" s="51">
        <v>0</v>
      </c>
      <c r="F244" s="52">
        <v>0</v>
      </c>
    </row>
    <row r="245" spans="1:6" x14ac:dyDescent="0.25">
      <c r="A245" s="48" t="s">
        <v>520</v>
      </c>
      <c r="B245" s="57" t="s">
        <v>984</v>
      </c>
      <c r="C245" s="39">
        <v>4.9430230596483049E-2</v>
      </c>
      <c r="D245" s="50">
        <v>4.9318374518720759E-2</v>
      </c>
      <c r="E245" s="51">
        <v>0</v>
      </c>
      <c r="F245" s="52">
        <v>0</v>
      </c>
    </row>
    <row r="246" spans="1:6" x14ac:dyDescent="0.25">
      <c r="A246" s="48" t="s">
        <v>522</v>
      </c>
      <c r="B246" s="49" t="s">
        <v>985</v>
      </c>
      <c r="C246" s="39">
        <v>3.7360134536226622E-2</v>
      </c>
      <c r="D246" s="50">
        <v>3.7482179533994339E-2</v>
      </c>
      <c r="E246" s="51">
        <v>0</v>
      </c>
      <c r="F246" s="52">
        <v>0</v>
      </c>
    </row>
    <row r="247" spans="1:6" x14ac:dyDescent="0.25">
      <c r="A247" s="48" t="s">
        <v>524</v>
      </c>
      <c r="B247" s="49" t="s">
        <v>525</v>
      </c>
      <c r="C247" s="39">
        <v>4.2825683014340463E-2</v>
      </c>
      <c r="D247" s="50">
        <v>4.2816666684613751E-2</v>
      </c>
      <c r="E247" s="51">
        <v>0</v>
      </c>
      <c r="F247" s="52">
        <v>0</v>
      </c>
    </row>
    <row r="248" spans="1:6" x14ac:dyDescent="0.25">
      <c r="A248" s="48" t="s">
        <v>526</v>
      </c>
      <c r="B248" s="49" t="s">
        <v>527</v>
      </c>
      <c r="C248" s="39">
        <v>8.3002820338791444E-2</v>
      </c>
      <c r="D248" s="50">
        <v>8.3069040972604438E-2</v>
      </c>
      <c r="E248" s="51">
        <v>0</v>
      </c>
      <c r="F248" s="52">
        <v>0</v>
      </c>
    </row>
    <row r="249" spans="1:6" x14ac:dyDescent="0.25">
      <c r="A249" s="61" t="s">
        <v>528</v>
      </c>
      <c r="B249" s="49" t="s">
        <v>529</v>
      </c>
      <c r="C249" s="39">
        <v>9.5727300981395147E-2</v>
      </c>
      <c r="D249" s="50">
        <v>9.5512967446851782E-2</v>
      </c>
      <c r="E249" s="51">
        <v>0</v>
      </c>
      <c r="F249" s="52">
        <v>0</v>
      </c>
    </row>
    <row r="250" spans="1:6" x14ac:dyDescent="0.25">
      <c r="A250" s="48" t="s">
        <v>530</v>
      </c>
      <c r="B250" s="49" t="s">
        <v>531</v>
      </c>
      <c r="C250" s="39">
        <v>9.6782454977944521E-2</v>
      </c>
      <c r="D250" s="50">
        <v>9.6924579166196123E-2</v>
      </c>
      <c r="E250" s="51">
        <v>0</v>
      </c>
      <c r="F250" s="52">
        <v>0</v>
      </c>
    </row>
    <row r="251" spans="1:6" x14ac:dyDescent="0.25">
      <c r="A251" s="48" t="s">
        <v>532</v>
      </c>
      <c r="B251" s="49" t="s">
        <v>986</v>
      </c>
      <c r="C251" s="39">
        <v>6.7091256880280781E-2</v>
      </c>
      <c r="D251" s="50">
        <v>6.6997013380538151E-2</v>
      </c>
      <c r="E251" s="51">
        <v>0</v>
      </c>
      <c r="F251" s="52">
        <v>0</v>
      </c>
    </row>
    <row r="252" spans="1:6" x14ac:dyDescent="0.25">
      <c r="A252" s="48" t="s">
        <v>534</v>
      </c>
      <c r="B252" s="49" t="s">
        <v>535</v>
      </c>
      <c r="C252" s="39">
        <v>6.3479773791780353E-2</v>
      </c>
      <c r="D252" s="50">
        <v>6.4357532223889125E-2</v>
      </c>
      <c r="E252" s="51">
        <v>0</v>
      </c>
      <c r="F252" s="52">
        <v>0</v>
      </c>
    </row>
    <row r="253" spans="1:6" x14ac:dyDescent="0.25">
      <c r="A253" s="48" t="s">
        <v>536</v>
      </c>
      <c r="B253" s="49" t="s">
        <v>537</v>
      </c>
      <c r="C253" s="39">
        <v>0.1725946041471029</v>
      </c>
      <c r="D253" s="50">
        <v>0.17221019368813634</v>
      </c>
      <c r="E253" s="51">
        <v>0</v>
      </c>
      <c r="F253" s="52">
        <v>0</v>
      </c>
    </row>
    <row r="254" spans="1:6" x14ac:dyDescent="0.25">
      <c r="A254" s="48" t="s">
        <v>538</v>
      </c>
      <c r="B254" s="49" t="s">
        <v>539</v>
      </c>
      <c r="C254" s="39">
        <v>0.11683424408354218</v>
      </c>
      <c r="D254" s="50">
        <v>0.11707454958159225</v>
      </c>
      <c r="E254" s="51">
        <v>0</v>
      </c>
      <c r="F254" s="52">
        <v>0</v>
      </c>
    </row>
    <row r="255" spans="1:6" x14ac:dyDescent="0.25">
      <c r="A255" s="48" t="s">
        <v>540</v>
      </c>
      <c r="B255" s="49" t="s">
        <v>541</v>
      </c>
      <c r="C255" s="39">
        <v>6.6555221855209082E-2</v>
      </c>
      <c r="D255" s="50">
        <v>6.6712325028616265E-2</v>
      </c>
      <c r="E255" s="51">
        <v>0</v>
      </c>
      <c r="F255" s="52">
        <v>0</v>
      </c>
    </row>
    <row r="256" spans="1:6" x14ac:dyDescent="0.25">
      <c r="A256" s="48" t="s">
        <v>542</v>
      </c>
      <c r="B256" s="49" t="s">
        <v>543</v>
      </c>
      <c r="C256" s="39">
        <v>9.8758104398467578E-2</v>
      </c>
      <c r="D256" s="50">
        <v>9.8654709519154643E-2</v>
      </c>
      <c r="E256" s="51">
        <v>0</v>
      </c>
      <c r="F256" s="52">
        <v>0</v>
      </c>
    </row>
    <row r="257" spans="1:6" x14ac:dyDescent="0.25">
      <c r="A257" s="48" t="s">
        <v>544</v>
      </c>
      <c r="B257" s="49" t="s">
        <v>545</v>
      </c>
      <c r="C257" s="39">
        <v>0.2499324809724017</v>
      </c>
      <c r="D257" s="50">
        <v>0.24928223518311515</v>
      </c>
      <c r="E257" s="51">
        <v>0</v>
      </c>
      <c r="F257" s="52">
        <v>0</v>
      </c>
    </row>
    <row r="258" spans="1:6" x14ac:dyDescent="0.25">
      <c r="A258" s="48" t="s">
        <v>546</v>
      </c>
      <c r="B258" s="49" t="s">
        <v>987</v>
      </c>
      <c r="C258" s="79">
        <v>0.31013017857138914</v>
      </c>
      <c r="D258" s="50">
        <v>0.31008218095722329</v>
      </c>
      <c r="E258" s="51">
        <v>0</v>
      </c>
      <c r="F258" s="52">
        <v>1</v>
      </c>
    </row>
    <row r="259" spans="1:6" x14ac:dyDescent="0.25">
      <c r="A259" s="48" t="s">
        <v>548</v>
      </c>
      <c r="B259" s="49" t="s">
        <v>549</v>
      </c>
      <c r="C259" s="79">
        <v>0.13168897809415825</v>
      </c>
      <c r="D259" s="50">
        <v>0.13119314288378503</v>
      </c>
      <c r="E259" s="51">
        <v>0</v>
      </c>
      <c r="F259" s="52">
        <v>0</v>
      </c>
    </row>
    <row r="260" spans="1:6" x14ac:dyDescent="0.25">
      <c r="A260" s="48" t="s">
        <v>550</v>
      </c>
      <c r="B260" s="53" t="s">
        <v>551</v>
      </c>
      <c r="C260" s="79">
        <v>0.1101014757632951</v>
      </c>
      <c r="D260" s="50">
        <v>0.11040374576146915</v>
      </c>
      <c r="E260" s="51">
        <v>0</v>
      </c>
      <c r="F260" s="52">
        <v>0</v>
      </c>
    </row>
    <row r="261" spans="1:6" x14ac:dyDescent="0.25">
      <c r="A261" s="48" t="s">
        <v>552</v>
      </c>
      <c r="B261" s="49" t="s">
        <v>553</v>
      </c>
      <c r="C261" s="79">
        <v>7.9523012261923515E-2</v>
      </c>
      <c r="D261" s="50">
        <v>7.9532804679900496E-2</v>
      </c>
      <c r="E261" s="51">
        <v>0</v>
      </c>
      <c r="F261" s="52">
        <v>0</v>
      </c>
    </row>
    <row r="262" spans="1:6" x14ac:dyDescent="0.25">
      <c r="A262" s="48" t="s">
        <v>554</v>
      </c>
      <c r="B262" s="49" t="s">
        <v>555</v>
      </c>
      <c r="C262" s="79">
        <v>7.4815386074011586E-2</v>
      </c>
      <c r="D262" s="50">
        <v>7.4959469331653206E-2</v>
      </c>
      <c r="E262" s="51">
        <v>0</v>
      </c>
      <c r="F262" s="52">
        <v>0</v>
      </c>
    </row>
    <row r="263" spans="1:6" x14ac:dyDescent="0.25">
      <c r="A263" s="48" t="s">
        <v>556</v>
      </c>
      <c r="B263" s="49" t="s">
        <v>988</v>
      </c>
      <c r="C263" s="79">
        <v>5.5596781739374906E-2</v>
      </c>
      <c r="D263" s="50">
        <v>5.5852515352082688E-2</v>
      </c>
      <c r="E263" s="51">
        <v>0</v>
      </c>
      <c r="F263" s="52">
        <v>0</v>
      </c>
    </row>
    <row r="264" spans="1:6" x14ac:dyDescent="0.25">
      <c r="A264" s="48" t="s">
        <v>558</v>
      </c>
      <c r="B264" s="49" t="s">
        <v>559</v>
      </c>
      <c r="C264" s="79">
        <v>0.20703529560031944</v>
      </c>
      <c r="D264" s="50">
        <v>0.21656456785403636</v>
      </c>
      <c r="E264" s="51">
        <v>0</v>
      </c>
      <c r="F264" s="52">
        <v>0</v>
      </c>
    </row>
    <row r="265" spans="1:6" x14ac:dyDescent="0.25">
      <c r="A265" s="48" t="s">
        <v>560</v>
      </c>
      <c r="B265" s="53" t="s">
        <v>561</v>
      </c>
      <c r="C265" s="39">
        <v>0.20830114393648475</v>
      </c>
      <c r="D265" s="58">
        <v>0.20903897227909793</v>
      </c>
      <c r="E265" s="51">
        <v>0</v>
      </c>
      <c r="F265" s="52">
        <v>0</v>
      </c>
    </row>
    <row r="266" spans="1:6" x14ac:dyDescent="0.25">
      <c r="A266" s="48" t="s">
        <v>562</v>
      </c>
      <c r="B266" s="49" t="s">
        <v>563</v>
      </c>
      <c r="C266" s="39">
        <v>0.13654618299446331</v>
      </c>
      <c r="D266" s="58">
        <v>0.13606512541575896</v>
      </c>
      <c r="E266" s="51">
        <v>0</v>
      </c>
      <c r="F266" s="52">
        <v>0</v>
      </c>
    </row>
    <row r="267" spans="1:6" x14ac:dyDescent="0.25">
      <c r="A267" s="48" t="s">
        <v>564</v>
      </c>
      <c r="B267" s="49" t="s">
        <v>989</v>
      </c>
      <c r="C267" s="39">
        <v>2.759013364523747E-2</v>
      </c>
      <c r="D267" s="50">
        <v>2.7505019822538744E-2</v>
      </c>
      <c r="E267" s="51">
        <v>0</v>
      </c>
      <c r="F267" s="52">
        <v>0</v>
      </c>
    </row>
    <row r="268" spans="1:6" x14ac:dyDescent="0.25">
      <c r="A268" s="48" t="s">
        <v>566</v>
      </c>
      <c r="B268" s="49" t="s">
        <v>567</v>
      </c>
      <c r="C268" s="39">
        <v>2.0815043005212537E-2</v>
      </c>
      <c r="D268" s="50">
        <v>2.0773029692960063E-2</v>
      </c>
      <c r="E268" s="51">
        <v>0</v>
      </c>
      <c r="F268" s="52">
        <v>0</v>
      </c>
    </row>
    <row r="269" spans="1:6" x14ac:dyDescent="0.25">
      <c r="A269" s="48" t="s">
        <v>568</v>
      </c>
      <c r="B269" s="49" t="s">
        <v>569</v>
      </c>
      <c r="C269" s="39">
        <v>0.15638418685102509</v>
      </c>
      <c r="D269" s="50">
        <v>0.15732248191107107</v>
      </c>
      <c r="E269" s="51">
        <v>0</v>
      </c>
      <c r="F269" s="52">
        <v>0</v>
      </c>
    </row>
    <row r="270" spans="1:6" x14ac:dyDescent="0.25">
      <c r="A270" s="48" t="s">
        <v>570</v>
      </c>
      <c r="B270" s="49" t="s">
        <v>571</v>
      </c>
      <c r="C270" s="39">
        <v>0.20337978700371501</v>
      </c>
      <c r="D270" s="50">
        <v>0.20337978700371501</v>
      </c>
      <c r="E270" s="51">
        <v>0</v>
      </c>
      <c r="F270" s="52">
        <v>0</v>
      </c>
    </row>
    <row r="271" spans="1:6" x14ac:dyDescent="0.25">
      <c r="A271" s="48" t="s">
        <v>572</v>
      </c>
      <c r="B271" s="49" t="s">
        <v>573</v>
      </c>
      <c r="C271" s="39">
        <v>5.3352562152260953E-2</v>
      </c>
      <c r="D271" s="50">
        <v>5.3638643705145407E-2</v>
      </c>
      <c r="E271" s="51">
        <v>0</v>
      </c>
      <c r="F271" s="52">
        <v>0</v>
      </c>
    </row>
    <row r="272" spans="1:6" x14ac:dyDescent="0.25">
      <c r="A272" s="48" t="s">
        <v>574</v>
      </c>
      <c r="B272" s="49" t="s">
        <v>575</v>
      </c>
      <c r="C272" s="39">
        <v>0.19098283209847072</v>
      </c>
      <c r="D272" s="50">
        <v>0.19082801881064029</v>
      </c>
      <c r="E272" s="51">
        <v>0</v>
      </c>
      <c r="F272" s="52">
        <v>0</v>
      </c>
    </row>
    <row r="273" spans="1:6" x14ac:dyDescent="0.25">
      <c r="A273" s="48" t="s">
        <v>576</v>
      </c>
      <c r="B273" s="49" t="s">
        <v>577</v>
      </c>
      <c r="C273" s="39">
        <v>0.27594312188626136</v>
      </c>
      <c r="D273" s="50">
        <v>0.27595097641812805</v>
      </c>
      <c r="E273" s="51">
        <v>0</v>
      </c>
      <c r="F273" s="52">
        <v>0</v>
      </c>
    </row>
    <row r="274" spans="1:6" x14ac:dyDescent="0.25">
      <c r="A274" s="48" t="s">
        <v>578</v>
      </c>
      <c r="B274" s="49" t="s">
        <v>990</v>
      </c>
      <c r="C274" s="39">
        <v>0.27574225045494383</v>
      </c>
      <c r="D274" s="50">
        <v>0.27574182962266908</v>
      </c>
      <c r="E274" s="51">
        <v>0</v>
      </c>
      <c r="F274" s="52">
        <v>1</v>
      </c>
    </row>
    <row r="275" spans="1:6" x14ac:dyDescent="0.25">
      <c r="A275" s="48" t="s">
        <v>580</v>
      </c>
      <c r="B275" s="49" t="s">
        <v>581</v>
      </c>
      <c r="C275" s="39">
        <v>0.8009976447596483</v>
      </c>
      <c r="D275" s="50">
        <v>0.8007667333315337</v>
      </c>
      <c r="E275" s="51">
        <v>0</v>
      </c>
      <c r="F275" s="52">
        <v>0</v>
      </c>
    </row>
    <row r="276" spans="1:6" x14ac:dyDescent="0.25">
      <c r="A276" s="48" t="s">
        <v>582</v>
      </c>
      <c r="B276" s="49" t="s">
        <v>583</v>
      </c>
      <c r="C276" s="39">
        <v>9.815439955244679E-3</v>
      </c>
      <c r="D276" s="50">
        <v>9.8217820657257905E-3</v>
      </c>
      <c r="E276" s="51">
        <v>0</v>
      </c>
      <c r="F276" s="52">
        <v>0</v>
      </c>
    </row>
    <row r="277" spans="1:6" x14ac:dyDescent="0.25">
      <c r="A277" s="61" t="s">
        <v>584</v>
      </c>
      <c r="B277" s="49" t="s">
        <v>585</v>
      </c>
      <c r="C277" s="39">
        <v>1.3624348784739931E-2</v>
      </c>
      <c r="D277" s="50">
        <v>1.3604818457354586E-2</v>
      </c>
      <c r="E277" s="51">
        <v>0</v>
      </c>
      <c r="F277" s="52">
        <v>0</v>
      </c>
    </row>
    <row r="278" spans="1:6" x14ac:dyDescent="0.25">
      <c r="A278" s="48" t="s">
        <v>586</v>
      </c>
      <c r="B278" s="49" t="s">
        <v>587</v>
      </c>
      <c r="C278" s="39">
        <v>7.6434342778244971E-2</v>
      </c>
      <c r="D278" s="50">
        <v>7.6519720510102765E-2</v>
      </c>
      <c r="E278" s="51">
        <v>0</v>
      </c>
      <c r="F278" s="52">
        <v>0</v>
      </c>
    </row>
    <row r="279" spans="1:6" x14ac:dyDescent="0.25">
      <c r="A279" s="48" t="s">
        <v>588</v>
      </c>
      <c r="B279" s="49" t="s">
        <v>589</v>
      </c>
      <c r="C279" s="39">
        <v>0.22326323523760008</v>
      </c>
      <c r="D279" s="50">
        <v>0.22360879317744392</v>
      </c>
      <c r="E279" s="51">
        <v>0</v>
      </c>
      <c r="F279" s="52">
        <v>0</v>
      </c>
    </row>
    <row r="280" spans="1:6" x14ac:dyDescent="0.25">
      <c r="A280" s="48" t="s">
        <v>590</v>
      </c>
      <c r="B280" s="49" t="s">
        <v>591</v>
      </c>
      <c r="C280" s="39">
        <v>0.16319884502296989</v>
      </c>
      <c r="D280" s="50">
        <v>0.1628702143724616</v>
      </c>
      <c r="E280" s="51">
        <v>0</v>
      </c>
      <c r="F280" s="52">
        <v>0</v>
      </c>
    </row>
    <row r="281" spans="1:6" x14ac:dyDescent="0.25">
      <c r="A281" s="48" t="s">
        <v>592</v>
      </c>
      <c r="B281" s="49" t="s">
        <v>593</v>
      </c>
      <c r="C281" s="39">
        <v>0.22289537692580819</v>
      </c>
      <c r="D281" s="50">
        <v>0.22222028620207498</v>
      </c>
      <c r="E281" s="51">
        <v>0</v>
      </c>
      <c r="F281" s="52">
        <v>0</v>
      </c>
    </row>
    <row r="282" spans="1:6" x14ac:dyDescent="0.25">
      <c r="A282" s="48" t="s">
        <v>594</v>
      </c>
      <c r="B282" s="49" t="s">
        <v>595</v>
      </c>
      <c r="C282" s="39">
        <v>0.15747981919165108</v>
      </c>
      <c r="D282" s="50">
        <v>0.15724741349733151</v>
      </c>
      <c r="E282" s="51">
        <v>0</v>
      </c>
      <c r="F282" s="52">
        <v>0</v>
      </c>
    </row>
    <row r="283" spans="1:6" x14ac:dyDescent="0.25">
      <c r="A283" s="48" t="s">
        <v>596</v>
      </c>
      <c r="B283" s="57" t="s">
        <v>597</v>
      </c>
      <c r="C283" s="39">
        <v>0.11758931549904304</v>
      </c>
      <c r="D283" s="58">
        <v>0.11756809341131716</v>
      </c>
      <c r="E283" s="51">
        <v>0</v>
      </c>
      <c r="F283" s="52">
        <v>0</v>
      </c>
    </row>
    <row r="284" spans="1:6" x14ac:dyDescent="0.25">
      <c r="A284" s="48" t="s">
        <v>598</v>
      </c>
      <c r="B284" s="49" t="s">
        <v>991</v>
      </c>
      <c r="C284" s="39">
        <v>5.9299077478524365E-2</v>
      </c>
      <c r="D284" s="58">
        <v>5.9188078395203729E-2</v>
      </c>
      <c r="E284" s="51">
        <v>0</v>
      </c>
      <c r="F284" s="52">
        <v>0</v>
      </c>
    </row>
    <row r="285" spans="1:6" x14ac:dyDescent="0.25">
      <c r="A285" s="48" t="s">
        <v>600</v>
      </c>
      <c r="B285" s="49" t="s">
        <v>601</v>
      </c>
      <c r="C285" s="39">
        <v>0.13011898841212249</v>
      </c>
      <c r="D285" s="58">
        <v>0.12983905414838368</v>
      </c>
      <c r="E285" s="51">
        <v>0</v>
      </c>
      <c r="F285" s="52">
        <v>0</v>
      </c>
    </row>
    <row r="286" spans="1:6" x14ac:dyDescent="0.25">
      <c r="A286" s="48" t="s">
        <v>602</v>
      </c>
      <c r="B286" s="49" t="s">
        <v>603</v>
      </c>
      <c r="C286" s="39">
        <v>0.22569881023717975</v>
      </c>
      <c r="D286" s="58">
        <v>0.22468141486339699</v>
      </c>
      <c r="E286" s="51">
        <v>0</v>
      </c>
      <c r="F286" s="52">
        <v>0</v>
      </c>
    </row>
    <row r="287" spans="1:6" x14ac:dyDescent="0.25">
      <c r="A287" s="48" t="s">
        <v>604</v>
      </c>
      <c r="B287" s="49" t="s">
        <v>605</v>
      </c>
      <c r="C287" s="39">
        <v>8.0710826288330498E-2</v>
      </c>
      <c r="D287" s="50">
        <v>8.0505428543469759E-2</v>
      </c>
      <c r="E287" s="51">
        <v>0</v>
      </c>
      <c r="F287" s="52">
        <v>0</v>
      </c>
    </row>
    <row r="288" spans="1:6" x14ac:dyDescent="0.25">
      <c r="A288" s="48" t="s">
        <v>606</v>
      </c>
      <c r="B288" s="49" t="s">
        <v>607</v>
      </c>
      <c r="C288" s="39">
        <v>0.12418621346079498</v>
      </c>
      <c r="D288" s="58">
        <v>0.1237845267860882</v>
      </c>
      <c r="E288" s="51">
        <v>0</v>
      </c>
      <c r="F288" s="52">
        <v>0</v>
      </c>
    </row>
    <row r="289" spans="1:6" x14ac:dyDescent="0.25">
      <c r="A289" s="48" t="s">
        <v>608</v>
      </c>
      <c r="B289" s="49" t="s">
        <v>992</v>
      </c>
      <c r="C289" s="39">
        <v>7.3247792652705035E-2</v>
      </c>
      <c r="D289" s="50">
        <v>7.3145736660809202E-2</v>
      </c>
      <c r="E289" s="51">
        <v>0</v>
      </c>
      <c r="F289" s="52">
        <v>0</v>
      </c>
    </row>
    <row r="290" spans="1:6" x14ac:dyDescent="0.25">
      <c r="A290" s="48" t="s">
        <v>610</v>
      </c>
      <c r="B290" s="49" t="s">
        <v>611</v>
      </c>
      <c r="C290" s="39">
        <v>0.32436383588859141</v>
      </c>
      <c r="D290" s="50">
        <v>0.32429628738715249</v>
      </c>
      <c r="E290" s="51">
        <v>0</v>
      </c>
      <c r="F290" s="52">
        <v>0</v>
      </c>
    </row>
    <row r="291" spans="1:6" x14ac:dyDescent="0.25">
      <c r="A291" s="48" t="s">
        <v>612</v>
      </c>
      <c r="B291" s="49" t="s">
        <v>613</v>
      </c>
      <c r="C291" s="39">
        <v>1.3894429716749968E-2</v>
      </c>
      <c r="D291" s="50">
        <v>1.3894399959981074E-2</v>
      </c>
      <c r="E291" s="51">
        <v>0</v>
      </c>
      <c r="F291" s="52">
        <v>0</v>
      </c>
    </row>
    <row r="292" spans="1:6" x14ac:dyDescent="0.25">
      <c r="A292" s="48" t="s">
        <v>614</v>
      </c>
      <c r="B292" s="49" t="s">
        <v>615</v>
      </c>
      <c r="C292" s="39">
        <v>3.8633545924587412E-2</v>
      </c>
      <c r="D292" s="50">
        <v>3.854286716141124E-2</v>
      </c>
      <c r="E292" s="51">
        <v>0</v>
      </c>
      <c r="F292" s="52">
        <v>0</v>
      </c>
    </row>
    <row r="293" spans="1:6" x14ac:dyDescent="0.25">
      <c r="A293" s="48" t="s">
        <v>616</v>
      </c>
      <c r="B293" s="49" t="s">
        <v>617</v>
      </c>
      <c r="C293" s="39">
        <v>0.10503321660156524</v>
      </c>
      <c r="D293" s="50">
        <v>0.10575842669260266</v>
      </c>
      <c r="E293" s="51">
        <v>0</v>
      </c>
      <c r="F293" s="52">
        <v>0</v>
      </c>
    </row>
    <row r="294" spans="1:6" x14ac:dyDescent="0.25">
      <c r="A294" s="48" t="s">
        <v>618</v>
      </c>
      <c r="B294" s="49" t="s">
        <v>619</v>
      </c>
      <c r="C294" s="39">
        <v>5.0166069592359766E-2</v>
      </c>
      <c r="D294" s="50">
        <v>5.0052239179617056E-2</v>
      </c>
      <c r="E294" s="51">
        <v>0</v>
      </c>
      <c r="F294" s="52">
        <v>0</v>
      </c>
    </row>
    <row r="295" spans="1:6" x14ac:dyDescent="0.25">
      <c r="A295" s="48" t="s">
        <v>620</v>
      </c>
      <c r="B295" s="49" t="s">
        <v>621</v>
      </c>
      <c r="C295" s="39">
        <v>0.10314726990627088</v>
      </c>
      <c r="D295" s="50">
        <v>0.10295480384453054</v>
      </c>
      <c r="E295" s="51">
        <v>0</v>
      </c>
      <c r="F295" s="52">
        <v>0</v>
      </c>
    </row>
    <row r="296" spans="1:6" x14ac:dyDescent="0.25">
      <c r="A296" s="48" t="s">
        <v>622</v>
      </c>
      <c r="B296" s="49" t="s">
        <v>623</v>
      </c>
      <c r="C296" s="39">
        <v>4.7717769929159118E-2</v>
      </c>
      <c r="D296" s="50">
        <v>4.7604454366821862E-2</v>
      </c>
      <c r="E296" s="51">
        <v>0</v>
      </c>
      <c r="F296" s="52">
        <v>0</v>
      </c>
    </row>
    <row r="297" spans="1:6" x14ac:dyDescent="0.25">
      <c r="A297" s="48" t="s">
        <v>624</v>
      </c>
      <c r="B297" s="49" t="s">
        <v>625</v>
      </c>
      <c r="C297" s="39">
        <v>5.3395145055238923E-2</v>
      </c>
      <c r="D297" s="50">
        <v>5.3307234805700265E-2</v>
      </c>
      <c r="E297" s="51">
        <v>0</v>
      </c>
      <c r="F297" s="52">
        <v>0</v>
      </c>
    </row>
    <row r="298" spans="1:6" x14ac:dyDescent="0.25">
      <c r="A298" s="48" t="s">
        <v>626</v>
      </c>
      <c r="B298" s="49" t="s">
        <v>627</v>
      </c>
      <c r="C298" s="39">
        <v>4.6368878401329069E-2</v>
      </c>
      <c r="D298" s="50">
        <v>4.6264095365810526E-2</v>
      </c>
      <c r="E298" s="51">
        <v>0</v>
      </c>
      <c r="F298" s="52">
        <v>0</v>
      </c>
    </row>
    <row r="299" spans="1:6" x14ac:dyDescent="0.25">
      <c r="A299" s="48" t="s">
        <v>628</v>
      </c>
      <c r="B299" s="49" t="s">
        <v>629</v>
      </c>
      <c r="C299" s="39">
        <v>5.4436436282092285E-2</v>
      </c>
      <c r="D299" s="50">
        <v>5.429970454252727E-2</v>
      </c>
      <c r="E299" s="51">
        <v>0</v>
      </c>
      <c r="F299" s="52">
        <v>0</v>
      </c>
    </row>
    <row r="300" spans="1:6" x14ac:dyDescent="0.25">
      <c r="A300" s="48" t="s">
        <v>630</v>
      </c>
      <c r="B300" s="49" t="s">
        <v>631</v>
      </c>
      <c r="C300" s="39">
        <v>6.4899700295947922E-3</v>
      </c>
      <c r="D300" s="50">
        <v>6.5423103371965302E-3</v>
      </c>
      <c r="E300" s="51">
        <v>0</v>
      </c>
      <c r="F300" s="52">
        <v>0</v>
      </c>
    </row>
    <row r="301" spans="1:6" x14ac:dyDescent="0.25">
      <c r="A301" s="48" t="s">
        <v>632</v>
      </c>
      <c r="B301" s="49" t="s">
        <v>633</v>
      </c>
      <c r="C301" s="39">
        <v>5.2849098772415427E-2</v>
      </c>
      <c r="D301" s="50">
        <v>5.2925785562241028E-2</v>
      </c>
      <c r="E301" s="51">
        <v>0</v>
      </c>
      <c r="F301" s="52">
        <v>0</v>
      </c>
    </row>
    <row r="302" spans="1:6" x14ac:dyDescent="0.25">
      <c r="A302" s="48" t="s">
        <v>634</v>
      </c>
      <c r="B302" s="49" t="s">
        <v>635</v>
      </c>
      <c r="C302" s="39">
        <v>7.6267249630258563E-2</v>
      </c>
      <c r="D302" s="50">
        <v>7.6286444870510783E-2</v>
      </c>
      <c r="E302" s="51">
        <v>0</v>
      </c>
      <c r="F302" s="52">
        <v>0</v>
      </c>
    </row>
    <row r="303" spans="1:6" x14ac:dyDescent="0.25">
      <c r="A303" s="48" t="s">
        <v>636</v>
      </c>
      <c r="B303" s="49" t="s">
        <v>637</v>
      </c>
      <c r="C303" s="39">
        <v>0.13278719578409534</v>
      </c>
      <c r="D303" s="50">
        <v>0.13278817117535949</v>
      </c>
      <c r="E303" s="51">
        <v>0</v>
      </c>
      <c r="F303" s="52">
        <v>0</v>
      </c>
    </row>
    <row r="304" spans="1:6" x14ac:dyDescent="0.25">
      <c r="A304" s="48" t="s">
        <v>638</v>
      </c>
      <c r="B304" s="49" t="s">
        <v>639</v>
      </c>
      <c r="C304" s="39">
        <v>2.1747839883703407E-2</v>
      </c>
      <c r="D304" s="50">
        <v>2.1694056699173167E-2</v>
      </c>
      <c r="E304" s="51">
        <v>0</v>
      </c>
      <c r="F304" s="52">
        <v>0</v>
      </c>
    </row>
    <row r="305" spans="1:6" x14ac:dyDescent="0.25">
      <c r="A305" s="48" t="s">
        <v>640</v>
      </c>
      <c r="B305" s="49" t="s">
        <v>641</v>
      </c>
      <c r="C305" s="39">
        <v>8.8833280332572984E-2</v>
      </c>
      <c r="D305" s="50">
        <v>8.8830211032402878E-2</v>
      </c>
      <c r="E305" s="51">
        <v>0</v>
      </c>
      <c r="F305" s="52">
        <v>0</v>
      </c>
    </row>
    <row r="306" spans="1:6" x14ac:dyDescent="0.25">
      <c r="A306" s="48" t="s">
        <v>642</v>
      </c>
      <c r="B306" s="49" t="s">
        <v>993</v>
      </c>
      <c r="C306" s="39">
        <v>4.9753605399620787E-2</v>
      </c>
      <c r="D306" s="50">
        <v>4.9640818475754384E-2</v>
      </c>
      <c r="E306" s="51">
        <v>0</v>
      </c>
      <c r="F306" s="52">
        <v>0</v>
      </c>
    </row>
    <row r="307" spans="1:6" x14ac:dyDescent="0.25">
      <c r="A307" s="54" t="s">
        <v>644</v>
      </c>
      <c r="B307" s="57" t="s">
        <v>645</v>
      </c>
      <c r="C307" s="39">
        <v>5.8719709926942316E-2</v>
      </c>
      <c r="D307" s="50">
        <v>5.881385698081891E-2</v>
      </c>
      <c r="E307" s="55">
        <v>0</v>
      </c>
      <c r="F307" s="52">
        <v>0</v>
      </c>
    </row>
    <row r="308" spans="1:6" x14ac:dyDescent="0.25">
      <c r="A308" s="48" t="s">
        <v>646</v>
      </c>
      <c r="B308" s="49" t="s">
        <v>994</v>
      </c>
      <c r="C308" s="39">
        <v>5.319856202388739E-2</v>
      </c>
      <c r="D308" s="50">
        <v>5.319449588275825E-2</v>
      </c>
      <c r="E308" s="51">
        <v>0</v>
      </c>
      <c r="F308" s="52">
        <v>0</v>
      </c>
    </row>
    <row r="309" spans="1:6" x14ac:dyDescent="0.25">
      <c r="A309" s="48" t="s">
        <v>646</v>
      </c>
      <c r="B309" s="49" t="s">
        <v>995</v>
      </c>
      <c r="C309" s="39">
        <v>8.4114312120610504E-2</v>
      </c>
      <c r="D309" s="50">
        <v>8.4107882986982629E-2</v>
      </c>
      <c r="E309" s="51">
        <v>1</v>
      </c>
      <c r="F309" s="52">
        <v>0</v>
      </c>
    </row>
    <row r="310" spans="1:6" x14ac:dyDescent="0.25">
      <c r="A310" s="48" t="s">
        <v>649</v>
      </c>
      <c r="B310" s="49" t="s">
        <v>650</v>
      </c>
      <c r="C310" s="39">
        <v>3.3201398389208721E-2</v>
      </c>
      <c r="D310" s="50">
        <v>3.3214085538007768E-2</v>
      </c>
      <c r="E310" s="51">
        <v>0</v>
      </c>
      <c r="F310" s="52">
        <v>0</v>
      </c>
    </row>
    <row r="311" spans="1:6" x14ac:dyDescent="0.25">
      <c r="A311" s="48" t="s">
        <v>651</v>
      </c>
      <c r="B311" s="49" t="s">
        <v>652</v>
      </c>
      <c r="C311" s="39">
        <v>3.7653816766240189E-2</v>
      </c>
      <c r="D311" s="50">
        <v>3.7580344853513803E-2</v>
      </c>
      <c r="E311" s="51">
        <v>0</v>
      </c>
      <c r="F311" s="52">
        <v>0</v>
      </c>
    </row>
    <row r="312" spans="1:6" x14ac:dyDescent="0.25">
      <c r="A312" s="48" t="s">
        <v>653</v>
      </c>
      <c r="B312" s="49" t="s">
        <v>654</v>
      </c>
      <c r="C312" s="39">
        <v>3.4922557278212432E-2</v>
      </c>
      <c r="D312" s="50">
        <v>3.489042384939816E-2</v>
      </c>
      <c r="E312" s="51">
        <v>0</v>
      </c>
      <c r="F312" s="52">
        <v>0</v>
      </c>
    </row>
    <row r="313" spans="1:6" x14ac:dyDescent="0.25">
      <c r="A313" s="48" t="s">
        <v>655</v>
      </c>
      <c r="B313" s="49" t="s">
        <v>656</v>
      </c>
      <c r="C313" s="39">
        <v>7.3514663295539087E-2</v>
      </c>
      <c r="D313" s="50">
        <v>7.4232411918218666E-2</v>
      </c>
      <c r="E313" s="51">
        <v>0</v>
      </c>
      <c r="F313" s="52">
        <v>0</v>
      </c>
    </row>
    <row r="314" spans="1:6" x14ac:dyDescent="0.25">
      <c r="A314" s="48" t="s">
        <v>657</v>
      </c>
      <c r="B314" s="57" t="s">
        <v>658</v>
      </c>
      <c r="C314" s="39">
        <v>5.2761934330364614E-2</v>
      </c>
      <c r="D314" s="50">
        <v>5.3088083511719918E-2</v>
      </c>
      <c r="E314" s="51">
        <v>0</v>
      </c>
      <c r="F314" s="52">
        <v>0</v>
      </c>
    </row>
    <row r="315" spans="1:6" x14ac:dyDescent="0.25">
      <c r="A315" s="48" t="s">
        <v>659</v>
      </c>
      <c r="B315" s="49" t="s">
        <v>660</v>
      </c>
      <c r="C315" s="39">
        <v>0.10542948492396878</v>
      </c>
      <c r="D315" s="50">
        <v>0.10513921119382115</v>
      </c>
      <c r="E315" s="51">
        <v>0</v>
      </c>
      <c r="F315" s="52">
        <v>0</v>
      </c>
    </row>
    <row r="316" spans="1:6" x14ac:dyDescent="0.25">
      <c r="A316" s="48" t="s">
        <v>661</v>
      </c>
      <c r="B316" s="49" t="s">
        <v>662</v>
      </c>
      <c r="C316" s="39">
        <v>5.8807576178343431E-2</v>
      </c>
      <c r="D316" s="50">
        <v>5.8915636096810019E-2</v>
      </c>
      <c r="E316" s="51">
        <v>0</v>
      </c>
      <c r="F316" s="52">
        <v>0</v>
      </c>
    </row>
    <row r="317" spans="1:6" x14ac:dyDescent="0.25">
      <c r="A317" s="48" t="s">
        <v>663</v>
      </c>
      <c r="B317" s="57" t="s">
        <v>996</v>
      </c>
      <c r="C317" s="39">
        <v>5.6113332483848984E-2</v>
      </c>
      <c r="D317" s="50">
        <v>5.611126812291295E-2</v>
      </c>
      <c r="E317" s="51">
        <v>0</v>
      </c>
      <c r="F317" s="52">
        <v>0</v>
      </c>
    </row>
    <row r="318" spans="1:6" x14ac:dyDescent="0.25">
      <c r="A318" s="48" t="s">
        <v>665</v>
      </c>
      <c r="B318" s="53" t="s">
        <v>666</v>
      </c>
      <c r="C318" s="39">
        <v>4.744714791791195E-2</v>
      </c>
      <c r="D318" s="50">
        <v>4.7663556695340732E-2</v>
      </c>
      <c r="E318" s="51">
        <v>0</v>
      </c>
      <c r="F318" s="52">
        <v>0</v>
      </c>
    </row>
    <row r="319" spans="1:6" x14ac:dyDescent="0.25">
      <c r="A319"/>
      <c r="B319"/>
      <c r="C319"/>
      <c r="D319"/>
      <c r="E319"/>
      <c r="F319"/>
    </row>
    <row r="320" spans="1:6" x14ac:dyDescent="0.25">
      <c r="A320"/>
      <c r="B320"/>
      <c r="C320"/>
      <c r="D320"/>
      <c r="E320"/>
      <c r="F320"/>
    </row>
    <row r="321" spans="1:6" x14ac:dyDescent="0.25">
      <c r="A321"/>
      <c r="B321"/>
      <c r="C321"/>
      <c r="D321"/>
      <c r="E321"/>
      <c r="F321"/>
    </row>
    <row r="322" spans="1:6" x14ac:dyDescent="0.25">
      <c r="A322"/>
      <c r="B322"/>
      <c r="C322"/>
      <c r="D322"/>
      <c r="E322"/>
      <c r="F322"/>
    </row>
    <row r="323" spans="1:6" x14ac:dyDescent="0.25">
      <c r="A323"/>
      <c r="B323"/>
      <c r="C323"/>
      <c r="D323"/>
      <c r="E323"/>
      <c r="F323"/>
    </row>
    <row r="324" spans="1:6" x14ac:dyDescent="0.25">
      <c r="A324"/>
      <c r="B324"/>
      <c r="C324"/>
      <c r="D324"/>
      <c r="E324"/>
      <c r="F324"/>
    </row>
    <row r="325" spans="1:6" x14ac:dyDescent="0.25">
      <c r="A325"/>
      <c r="B325"/>
      <c r="C325"/>
      <c r="D325"/>
      <c r="E325"/>
      <c r="F325"/>
    </row>
    <row r="326" spans="1:6" x14ac:dyDescent="0.25">
      <c r="A326"/>
      <c r="B326"/>
      <c r="C326"/>
      <c r="D326"/>
      <c r="E326"/>
      <c r="F326"/>
    </row>
    <row r="327" spans="1:6" x14ac:dyDescent="0.25">
      <c r="A327"/>
      <c r="B327"/>
      <c r="C327"/>
      <c r="D327"/>
      <c r="E327"/>
      <c r="F327"/>
    </row>
    <row r="328" spans="1:6" x14ac:dyDescent="0.25">
      <c r="A328"/>
      <c r="B328"/>
      <c r="C328"/>
      <c r="D328"/>
      <c r="E328"/>
      <c r="F328"/>
    </row>
    <row r="329" spans="1:6" x14ac:dyDescent="0.25">
      <c r="A329"/>
      <c r="B329"/>
      <c r="C329"/>
      <c r="D329"/>
      <c r="E329"/>
      <c r="F329"/>
    </row>
    <row r="330" spans="1:6" x14ac:dyDescent="0.25">
      <c r="A330"/>
      <c r="B330"/>
      <c r="C330"/>
      <c r="D330"/>
      <c r="E330"/>
      <c r="F330"/>
    </row>
    <row r="331" spans="1:6" x14ac:dyDescent="0.25">
      <c r="A331"/>
      <c r="B331"/>
      <c r="C331"/>
      <c r="D331"/>
      <c r="E331"/>
      <c r="F331"/>
    </row>
    <row r="332" spans="1:6" x14ac:dyDescent="0.25">
      <c r="A332"/>
      <c r="B332"/>
      <c r="C332"/>
      <c r="D332"/>
      <c r="E332"/>
      <c r="F332"/>
    </row>
    <row r="333" spans="1:6" x14ac:dyDescent="0.25">
      <c r="A333"/>
      <c r="B333"/>
      <c r="C333"/>
      <c r="D333"/>
      <c r="E333"/>
      <c r="F333"/>
    </row>
    <row r="334" spans="1:6" x14ac:dyDescent="0.25">
      <c r="A334"/>
      <c r="B334"/>
      <c r="C334"/>
      <c r="D334"/>
      <c r="E334"/>
      <c r="F334"/>
    </row>
    <row r="335" spans="1:6" x14ac:dyDescent="0.25">
      <c r="A335"/>
      <c r="B335"/>
      <c r="C335"/>
      <c r="D335"/>
      <c r="E335"/>
      <c r="F335"/>
    </row>
    <row r="336" spans="1:6" x14ac:dyDescent="0.25">
      <c r="A336"/>
      <c r="B336"/>
      <c r="C336"/>
      <c r="D336"/>
      <c r="E336"/>
      <c r="F336"/>
    </row>
    <row r="337" spans="1:6" x14ac:dyDescent="0.25">
      <c r="A337"/>
      <c r="B337"/>
      <c r="C337"/>
      <c r="D337"/>
      <c r="E337"/>
      <c r="F337"/>
    </row>
    <row r="338" spans="1:6" x14ac:dyDescent="0.25">
      <c r="A338"/>
      <c r="B338"/>
      <c r="C338"/>
      <c r="D338"/>
      <c r="E338"/>
      <c r="F338"/>
    </row>
    <row r="339" spans="1:6" x14ac:dyDescent="0.25">
      <c r="A339"/>
      <c r="B339"/>
      <c r="C339"/>
      <c r="D339"/>
      <c r="E339"/>
      <c r="F339"/>
    </row>
    <row r="340" spans="1:6" x14ac:dyDescent="0.25">
      <c r="A340"/>
      <c r="B340"/>
      <c r="C340"/>
      <c r="D340"/>
      <c r="E340"/>
      <c r="F340"/>
    </row>
    <row r="341" spans="1:6" x14ac:dyDescent="0.25">
      <c r="A341"/>
      <c r="B341"/>
      <c r="C341"/>
      <c r="D341"/>
      <c r="E341"/>
      <c r="F341"/>
    </row>
    <row r="342" spans="1:6" x14ac:dyDescent="0.25">
      <c r="A342"/>
      <c r="B342"/>
      <c r="C342"/>
      <c r="D342"/>
      <c r="E342"/>
      <c r="F342"/>
    </row>
    <row r="343" spans="1:6" x14ac:dyDescent="0.25">
      <c r="A343"/>
      <c r="B343"/>
      <c r="C343"/>
      <c r="D343"/>
      <c r="E343"/>
      <c r="F343"/>
    </row>
    <row r="344" spans="1:6" x14ac:dyDescent="0.25">
      <c r="A344"/>
      <c r="B344"/>
      <c r="C344"/>
      <c r="D344"/>
      <c r="E344"/>
      <c r="F344"/>
    </row>
    <row r="345" spans="1:6" x14ac:dyDescent="0.25">
      <c r="A345"/>
      <c r="B345"/>
      <c r="C345"/>
      <c r="D345"/>
      <c r="E345"/>
      <c r="F345"/>
    </row>
    <row r="346" spans="1:6" x14ac:dyDescent="0.25">
      <c r="A346"/>
      <c r="B346"/>
      <c r="C346"/>
      <c r="D346"/>
      <c r="E346"/>
      <c r="F346"/>
    </row>
    <row r="347" spans="1:6" x14ac:dyDescent="0.25">
      <c r="A347"/>
      <c r="B347"/>
      <c r="C347"/>
      <c r="D347"/>
      <c r="E347"/>
      <c r="F347"/>
    </row>
    <row r="348" spans="1:6" x14ac:dyDescent="0.25">
      <c r="A348"/>
      <c r="B348"/>
      <c r="C348"/>
      <c r="D348"/>
      <c r="E348"/>
      <c r="F348"/>
    </row>
  </sheetData>
  <mergeCells count="8">
    <mergeCell ref="A1:F1"/>
    <mergeCell ref="A2:F2"/>
    <mergeCell ref="A3:A4"/>
    <mergeCell ref="B3:B4"/>
    <mergeCell ref="C3:C4"/>
    <mergeCell ref="D3:D4"/>
    <mergeCell ref="E3:E4"/>
    <mergeCell ref="F3:F4"/>
  </mergeCells>
  <conditionalFormatting sqref="E3:F4">
    <cfRule type="cellIs" dxfId="6" priority="20" stopIfTrue="1" operator="equal">
      <formula>1</formula>
    </cfRule>
  </conditionalFormatting>
  <conditionalFormatting sqref="E5:F318">
    <cfRule type="cellIs" dxfId="5" priority="19" stopIfTrue="1" operator="equal">
      <formula>1</formula>
    </cfRule>
  </conditionalFormatting>
  <pageMargins left="0.7" right="0.7" top="0.75" bottom="0.75" header="0.3" footer="0.3"/>
  <pageSetup scale="13" orientation="portrait" horizontalDpi="1200" verticalDpi="1200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0"/>
  <sheetViews>
    <sheetView view="pageBreakPreview" zoomScale="80" zoomScaleNormal="100" zoomScaleSheetLayoutView="80" workbookViewId="0">
      <selection sqref="A1:D1"/>
    </sheetView>
  </sheetViews>
  <sheetFormatPr defaultColWidth="11.42578125" defaultRowHeight="15" x14ac:dyDescent="0.25"/>
  <cols>
    <col min="1" max="1" width="12.42578125" bestFit="1" customWidth="1"/>
    <col min="2" max="2" width="74.85546875" bestFit="1" customWidth="1"/>
    <col min="3" max="3" width="35" bestFit="1" customWidth="1"/>
    <col min="4" max="4" width="34.28515625" bestFit="1" customWidth="1"/>
  </cols>
  <sheetData>
    <row r="1" spans="1:4" ht="60" customHeight="1" x14ac:dyDescent="0.25">
      <c r="A1" s="110"/>
      <c r="B1" s="111"/>
      <c r="C1" s="111"/>
      <c r="D1" s="111"/>
    </row>
    <row r="2" spans="1:4" ht="50.1" customHeight="1" thickBot="1" x14ac:dyDescent="0.3">
      <c r="A2" s="98" t="str">
        <f>"INTERVALLES DE MARGE EN VIGUEUR LE "&amp;'OPTIONS - INTERVALLES DE MARGE'!A1</f>
        <v>INTERVALLES DE MARGE EN VIGUEUR LE 27 JANVIER 2022</v>
      </c>
      <c r="B2" s="99"/>
      <c r="C2" s="99"/>
      <c r="D2" s="99"/>
    </row>
    <row r="3" spans="1:4" ht="12.75" customHeight="1" x14ac:dyDescent="0.25">
      <c r="A3" s="101" t="s">
        <v>20</v>
      </c>
      <c r="B3" s="103" t="s">
        <v>21</v>
      </c>
      <c r="C3" s="103" t="s">
        <v>28</v>
      </c>
      <c r="D3" s="167" t="s">
        <v>29</v>
      </c>
    </row>
    <row r="4" spans="1:4" ht="18.75" customHeight="1" thickBot="1" x14ac:dyDescent="0.3">
      <c r="A4" s="113"/>
      <c r="B4" s="115"/>
      <c r="C4" s="115"/>
      <c r="D4" s="168"/>
    </row>
    <row r="5" spans="1:4" x14ac:dyDescent="0.25">
      <c r="A5" s="48" t="s">
        <v>667</v>
      </c>
      <c r="B5" s="49" t="s">
        <v>668</v>
      </c>
      <c r="C5" s="39">
        <v>1.7260675804119802E-3</v>
      </c>
      <c r="D5" s="50">
        <v>1.719456784616164E-3</v>
      </c>
    </row>
    <row r="6" spans="1:4" x14ac:dyDescent="0.25">
      <c r="A6" s="48" t="s">
        <v>669</v>
      </c>
      <c r="B6" s="49" t="s">
        <v>668</v>
      </c>
      <c r="C6" s="39">
        <v>2.6730763967242198E-3</v>
      </c>
      <c r="D6" s="50">
        <v>2.6598150369781803E-3</v>
      </c>
    </row>
    <row r="7" spans="1:4" x14ac:dyDescent="0.25">
      <c r="A7" s="48" t="s">
        <v>670</v>
      </c>
      <c r="B7" s="49" t="s">
        <v>668</v>
      </c>
      <c r="C7" s="39">
        <v>2.7171735499208162E-3</v>
      </c>
      <c r="D7" s="50">
        <v>2.7036893729740336E-3</v>
      </c>
    </row>
    <row r="8" spans="1:4" x14ac:dyDescent="0.25">
      <c r="A8" s="48" t="s">
        <v>671</v>
      </c>
      <c r="B8" s="49" t="s">
        <v>668</v>
      </c>
      <c r="C8" s="39">
        <v>2.5363343909218326E-3</v>
      </c>
      <c r="D8" s="50">
        <v>2.5260422206852639E-3</v>
      </c>
    </row>
    <row r="9" spans="1:4" x14ac:dyDescent="0.25">
      <c r="A9" s="48" t="s">
        <v>672</v>
      </c>
      <c r="B9" s="49" t="s">
        <v>997</v>
      </c>
      <c r="C9" s="39">
        <v>1.7915821257131079E-2</v>
      </c>
      <c r="D9" s="50">
        <v>1.7894565189851139E-2</v>
      </c>
    </row>
    <row r="10" spans="1:4" x14ac:dyDescent="0.25">
      <c r="A10" s="48" t="s">
        <v>674</v>
      </c>
      <c r="B10" s="49" t="s">
        <v>998</v>
      </c>
      <c r="C10" s="39">
        <v>1.0895924940437611E-2</v>
      </c>
      <c r="D10" s="50">
        <v>1.0905081615576483E-2</v>
      </c>
    </row>
    <row r="11" spans="1:4" x14ac:dyDescent="0.25">
      <c r="A11" s="48" t="s">
        <v>676</v>
      </c>
      <c r="B11" s="49" t="s">
        <v>999</v>
      </c>
      <c r="C11" s="39">
        <v>4.5598949861909831E-3</v>
      </c>
      <c r="D11" s="50">
        <v>4.560961743561456E-3</v>
      </c>
    </row>
    <row r="12" spans="1:4" ht="14.25" customHeight="1" x14ac:dyDescent="0.25">
      <c r="A12" s="48" t="s">
        <v>678</v>
      </c>
      <c r="B12" s="49" t="s">
        <v>679</v>
      </c>
      <c r="C12" s="39">
        <v>8.2577999679856503E-4</v>
      </c>
      <c r="D12" s="50">
        <v>8.2547490177010171E-4</v>
      </c>
    </row>
    <row r="13" spans="1:4" x14ac:dyDescent="0.25">
      <c r="A13" s="48" t="s">
        <v>680</v>
      </c>
      <c r="B13" s="49" t="s">
        <v>679</v>
      </c>
      <c r="C13" s="39">
        <v>2.3319645093604815E-3</v>
      </c>
      <c r="D13" s="50">
        <v>2.320263383170389E-3</v>
      </c>
    </row>
    <row r="14" spans="1:4" x14ac:dyDescent="0.25">
      <c r="A14" s="48" t="s">
        <v>681</v>
      </c>
      <c r="B14" s="49" t="s">
        <v>679</v>
      </c>
      <c r="C14" s="39">
        <v>2.3540729620649781E-3</v>
      </c>
      <c r="D14" s="50">
        <v>2.3422611119359297E-3</v>
      </c>
    </row>
    <row r="15" spans="1:4" x14ac:dyDescent="0.25">
      <c r="A15" s="48" t="s">
        <v>682</v>
      </c>
      <c r="B15" s="49" t="s">
        <v>679</v>
      </c>
      <c r="C15" s="39">
        <v>2.3568333587727264E-3</v>
      </c>
      <c r="D15" s="50">
        <v>2.3450076596518129E-3</v>
      </c>
    </row>
    <row r="16" spans="1:4" x14ac:dyDescent="0.25">
      <c r="A16" s="48" t="s">
        <v>683</v>
      </c>
      <c r="B16" s="49" t="s">
        <v>1000</v>
      </c>
      <c r="C16" s="39">
        <v>4.4811127669379301E-2</v>
      </c>
      <c r="D16" s="50">
        <v>4.4793000205988094E-2</v>
      </c>
    </row>
    <row r="17" spans="1:4" x14ac:dyDescent="0.25">
      <c r="A17" s="48" t="s">
        <v>685</v>
      </c>
      <c r="B17" s="49" t="s">
        <v>1001</v>
      </c>
      <c r="C17" s="39">
        <v>4.9623077792286821E-2</v>
      </c>
      <c r="D17" s="50">
        <v>4.951323652122766E-2</v>
      </c>
    </row>
    <row r="18" spans="1:4" x14ac:dyDescent="0.25">
      <c r="A18" s="48" t="s">
        <v>687</v>
      </c>
      <c r="B18" s="49" t="s">
        <v>1002</v>
      </c>
      <c r="C18" s="39">
        <v>5.0481955231618102E-2</v>
      </c>
      <c r="D18" s="50">
        <v>5.0363811611772946E-2</v>
      </c>
    </row>
    <row r="19" spans="1:4" x14ac:dyDescent="0.25">
      <c r="A19" s="48" t="s">
        <v>689</v>
      </c>
      <c r="B19" s="49" t="s">
        <v>690</v>
      </c>
      <c r="C19" s="39">
        <v>3.2025376922724655E-2</v>
      </c>
      <c r="D19" s="50">
        <v>3.3399714842829768E-2</v>
      </c>
    </row>
    <row r="20" spans="1:4" x14ac:dyDescent="0.25">
      <c r="A20" s="48" t="s">
        <v>691</v>
      </c>
      <c r="B20" s="49" t="s">
        <v>690</v>
      </c>
      <c r="C20" s="39">
        <v>7.0557706978918638E-2</v>
      </c>
      <c r="D20" s="50">
        <v>7.0614956247071217E-2</v>
      </c>
    </row>
    <row r="21" spans="1:4" x14ac:dyDescent="0.25">
      <c r="A21" s="48" t="s">
        <v>692</v>
      </c>
      <c r="B21" s="53" t="s">
        <v>690</v>
      </c>
      <c r="C21" s="39">
        <v>6.1518293491797396E-2</v>
      </c>
      <c r="D21" s="50">
        <v>6.0899051619796071E-2</v>
      </c>
    </row>
    <row r="22" spans="1:4" x14ac:dyDescent="0.25">
      <c r="A22" s="48" t="s">
        <v>693</v>
      </c>
      <c r="B22" s="49" t="s">
        <v>1003</v>
      </c>
      <c r="C22" s="39">
        <v>4.9309327602822327E-2</v>
      </c>
      <c r="D22" s="50">
        <v>4.9203866295523549E-2</v>
      </c>
    </row>
    <row r="23" spans="1:4" x14ac:dyDescent="0.25">
      <c r="A23" s="48" t="s">
        <v>695</v>
      </c>
      <c r="B23" s="49" t="s">
        <v>1004</v>
      </c>
      <c r="C23" s="39">
        <v>0.11154512325024687</v>
      </c>
      <c r="D23" s="50">
        <v>0.11135476058500732</v>
      </c>
    </row>
    <row r="24" spans="1:4" x14ac:dyDescent="0.25">
      <c r="A24" s="48" t="s">
        <v>697</v>
      </c>
      <c r="B24" s="49" t="s">
        <v>1005</v>
      </c>
      <c r="C24" s="39">
        <v>5.2728406467779196E-2</v>
      </c>
      <c r="D24" s="50">
        <v>5.265111615848761E-2</v>
      </c>
    </row>
    <row r="25" spans="1:4" x14ac:dyDescent="0.25">
      <c r="A25" s="48" t="s">
        <v>699</v>
      </c>
      <c r="B25" s="49" t="s">
        <v>1006</v>
      </c>
      <c r="C25" s="39">
        <v>5.0676539112049418E-2</v>
      </c>
      <c r="D25" s="50">
        <v>5.0564955010871535E-2</v>
      </c>
    </row>
    <row r="26" spans="1:4" x14ac:dyDescent="0.25">
      <c r="A26" s="48" t="s">
        <v>701</v>
      </c>
      <c r="B26" s="49" t="s">
        <v>1007</v>
      </c>
      <c r="C26" s="39">
        <v>7.1374054228813003E-2</v>
      </c>
      <c r="D26" s="50">
        <v>7.2075827991478811E-2</v>
      </c>
    </row>
    <row r="27" spans="1:4" x14ac:dyDescent="0.25">
      <c r="A27" s="48" t="s">
        <v>703</v>
      </c>
      <c r="B27" s="49" t="s">
        <v>1008</v>
      </c>
      <c r="C27" s="39">
        <v>5.5019375019655085E-2</v>
      </c>
      <c r="D27" s="50">
        <v>5.4929688948532271E-2</v>
      </c>
    </row>
    <row r="28" spans="1:4" x14ac:dyDescent="0.25">
      <c r="A28" s="48" t="s">
        <v>705</v>
      </c>
      <c r="B28" s="49" t="s">
        <v>1009</v>
      </c>
      <c r="C28" s="39">
        <v>5.0676539112049418E-2</v>
      </c>
      <c r="D28" s="50">
        <v>5.0564955010871535E-2</v>
      </c>
    </row>
    <row r="29" spans="1:4" x14ac:dyDescent="0.25">
      <c r="A29" s="48" t="s">
        <v>707</v>
      </c>
      <c r="B29" s="49" t="s">
        <v>1010</v>
      </c>
      <c r="C29" s="39">
        <v>3.9014066470566211E-2</v>
      </c>
      <c r="D29" s="50">
        <v>3.9000746538287938E-2</v>
      </c>
    </row>
    <row r="30" spans="1:4" x14ac:dyDescent="0.25">
      <c r="A30" s="48" t="s">
        <v>709</v>
      </c>
      <c r="B30" s="49" t="s">
        <v>1011</v>
      </c>
      <c r="C30" s="39">
        <v>0.1056815481945694</v>
      </c>
      <c r="D30" s="50">
        <v>0.10647865171122503</v>
      </c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55" orientation="portrait" horizontalDpi="1200" verticalDpi="1200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4"/>
  <sheetViews>
    <sheetView view="pageBreakPreview" zoomScale="80" zoomScaleNormal="80" zoomScaleSheetLayoutView="80" workbookViewId="0">
      <selection sqref="A1:D1"/>
    </sheetView>
  </sheetViews>
  <sheetFormatPr defaultColWidth="11.42578125" defaultRowHeight="15" x14ac:dyDescent="0.25"/>
  <cols>
    <col min="1" max="1" width="11.42578125" customWidth="1"/>
    <col min="2" max="2" width="40" bestFit="1" customWidth="1"/>
    <col min="3" max="3" width="26.42578125" customWidth="1"/>
    <col min="4" max="4" width="33.42578125" bestFit="1" customWidth="1"/>
  </cols>
  <sheetData>
    <row r="1" spans="1:4" ht="60" customHeight="1" x14ac:dyDescent="0.25">
      <c r="A1" s="110"/>
      <c r="B1" s="111"/>
      <c r="C1" s="111"/>
      <c r="D1" s="111"/>
    </row>
    <row r="2" spans="1:4" ht="50.1" customHeight="1" thickBot="1" x14ac:dyDescent="0.3">
      <c r="A2" s="98" t="str">
        <f>"INTERVALLES DE MARGE EN VIGUEUR LE "&amp;'OPTIONS - INTERVALLES DE MARGE'!A1</f>
        <v>INTERVALLES DE MARGE EN VIGUEUR LE 27 JANVIER 2022</v>
      </c>
      <c r="B2" s="99"/>
      <c r="C2" s="99"/>
      <c r="D2" s="99"/>
    </row>
    <row r="3" spans="1:4" x14ac:dyDescent="0.25">
      <c r="A3" s="112" t="s">
        <v>20</v>
      </c>
      <c r="B3" s="114" t="s">
        <v>21</v>
      </c>
      <c r="C3" s="116" t="s">
        <v>28</v>
      </c>
      <c r="D3" s="118" t="s">
        <v>29</v>
      </c>
    </row>
    <row r="4" spans="1:4" ht="15.75" thickBot="1" x14ac:dyDescent="0.3">
      <c r="A4" s="113"/>
      <c r="B4" s="115"/>
      <c r="C4" s="117"/>
      <c r="D4" s="119"/>
    </row>
    <row r="5" spans="1:4" x14ac:dyDescent="0.25">
      <c r="A5" s="37" t="s">
        <v>711</v>
      </c>
      <c r="B5" s="38" t="s">
        <v>935</v>
      </c>
      <c r="C5" s="64">
        <v>0.1030042446184315</v>
      </c>
      <c r="D5" s="40">
        <v>0.10274941585276955</v>
      </c>
    </row>
    <row r="6" spans="1:4" x14ac:dyDescent="0.25">
      <c r="A6" s="48" t="s">
        <v>712</v>
      </c>
      <c r="B6" s="49" t="s">
        <v>127</v>
      </c>
      <c r="C6" s="39">
        <v>9.9975211363396987E-2</v>
      </c>
      <c r="D6" s="45">
        <v>9.9656417776472356E-2</v>
      </c>
    </row>
    <row r="7" spans="1:4" x14ac:dyDescent="0.25">
      <c r="A7" s="48" t="s">
        <v>713</v>
      </c>
      <c r="B7" s="49" t="s">
        <v>934</v>
      </c>
      <c r="C7" s="39">
        <v>0.13350539314613555</v>
      </c>
      <c r="D7" s="50">
        <v>0.13319044081358067</v>
      </c>
    </row>
    <row r="8" spans="1:4" x14ac:dyDescent="0.25">
      <c r="A8" s="48" t="s">
        <v>714</v>
      </c>
      <c r="B8" s="49" t="s">
        <v>61</v>
      </c>
      <c r="C8" s="39">
        <v>6.8141638673946847E-2</v>
      </c>
      <c r="D8" s="50">
        <v>6.8138205432332205E-2</v>
      </c>
    </row>
    <row r="9" spans="1:4" x14ac:dyDescent="0.25">
      <c r="A9" s="48" t="s">
        <v>715</v>
      </c>
      <c r="B9" s="49" t="s">
        <v>69</v>
      </c>
      <c r="C9" s="39">
        <v>0.11740476290073333</v>
      </c>
      <c r="D9" s="50">
        <v>0.11705630326587224</v>
      </c>
    </row>
    <row r="10" spans="1:4" x14ac:dyDescent="0.25">
      <c r="A10" s="48" t="s">
        <v>716</v>
      </c>
      <c r="B10" s="49" t="s">
        <v>933</v>
      </c>
      <c r="C10" s="39">
        <v>0.11755988099933516</v>
      </c>
      <c r="D10" s="50">
        <v>0.1173106386525874</v>
      </c>
    </row>
    <row r="11" spans="1:4" x14ac:dyDescent="0.25">
      <c r="A11" s="48" t="s">
        <v>717</v>
      </c>
      <c r="B11" s="49" t="s">
        <v>87</v>
      </c>
      <c r="C11" s="39">
        <v>0.17833438361796361</v>
      </c>
      <c r="D11" s="50">
        <v>0.17779303643668454</v>
      </c>
    </row>
    <row r="12" spans="1:4" x14ac:dyDescent="0.25">
      <c r="A12" s="48" t="s">
        <v>718</v>
      </c>
      <c r="B12" s="49" t="s">
        <v>939</v>
      </c>
      <c r="C12" s="39">
        <v>5.019106210919369E-2</v>
      </c>
      <c r="D12" s="50">
        <v>5.0175491875705178E-2</v>
      </c>
    </row>
    <row r="13" spans="1:4" x14ac:dyDescent="0.25">
      <c r="A13" s="48" t="s">
        <v>719</v>
      </c>
      <c r="B13" s="49" t="s">
        <v>103</v>
      </c>
      <c r="C13" s="39">
        <v>0.13671680582859205</v>
      </c>
      <c r="D13" s="50">
        <v>0.13670389815907741</v>
      </c>
    </row>
    <row r="14" spans="1:4" x14ac:dyDescent="0.25">
      <c r="A14" s="48" t="s">
        <v>720</v>
      </c>
      <c r="B14" s="49" t="s">
        <v>940</v>
      </c>
      <c r="C14" s="39">
        <v>6.9284032300283321E-2</v>
      </c>
      <c r="D14" s="50">
        <v>6.9534022261304756E-2</v>
      </c>
    </row>
    <row r="15" spans="1:4" x14ac:dyDescent="0.25">
      <c r="A15" s="48" t="s">
        <v>721</v>
      </c>
      <c r="B15" s="49" t="s">
        <v>946</v>
      </c>
      <c r="C15" s="39">
        <v>6.6553406597802955E-2</v>
      </c>
      <c r="D15" s="50">
        <v>6.6551135074664952E-2</v>
      </c>
    </row>
    <row r="16" spans="1:4" x14ac:dyDescent="0.25">
      <c r="A16" s="48" t="s">
        <v>722</v>
      </c>
      <c r="B16" s="49" t="s">
        <v>169</v>
      </c>
      <c r="C16" s="39">
        <v>0.15358123135799909</v>
      </c>
      <c r="D16" s="50">
        <v>0.15436659655228377</v>
      </c>
    </row>
    <row r="17" spans="1:4" x14ac:dyDescent="0.25">
      <c r="A17" s="48" t="s">
        <v>723</v>
      </c>
      <c r="B17" s="49" t="s">
        <v>135</v>
      </c>
      <c r="C17" s="39">
        <v>7.441437567939449E-2</v>
      </c>
      <c r="D17" s="50">
        <v>7.4405658231194188E-2</v>
      </c>
    </row>
    <row r="18" spans="1:4" x14ac:dyDescent="0.25">
      <c r="A18" s="48" t="s">
        <v>724</v>
      </c>
      <c r="B18" s="49" t="s">
        <v>981</v>
      </c>
      <c r="C18" s="39">
        <v>0.10099975019066942</v>
      </c>
      <c r="D18" s="50">
        <v>0.10088139111768567</v>
      </c>
    </row>
    <row r="19" spans="1:4" x14ac:dyDescent="0.25">
      <c r="A19" s="48" t="s">
        <v>725</v>
      </c>
      <c r="B19" s="49" t="s">
        <v>947</v>
      </c>
      <c r="C19" s="39">
        <v>6.488569924277475E-2</v>
      </c>
      <c r="D19" s="50">
        <v>6.4766362098853975E-2</v>
      </c>
    </row>
    <row r="20" spans="1:4" x14ac:dyDescent="0.25">
      <c r="A20" s="48" t="s">
        <v>726</v>
      </c>
      <c r="B20" s="49" t="s">
        <v>948</v>
      </c>
      <c r="C20" s="39">
        <v>7.8038761183330571E-2</v>
      </c>
      <c r="D20" s="50">
        <v>7.7811209973338458E-2</v>
      </c>
    </row>
    <row r="21" spans="1:4" x14ac:dyDescent="0.25">
      <c r="A21" s="48" t="s">
        <v>727</v>
      </c>
      <c r="B21" s="49" t="s">
        <v>163</v>
      </c>
      <c r="C21" s="39">
        <v>0.12281102254225583</v>
      </c>
      <c r="D21" s="50">
        <v>0.1231223167454913</v>
      </c>
    </row>
    <row r="22" spans="1:4" x14ac:dyDescent="0.25">
      <c r="A22" s="48" t="s">
        <v>728</v>
      </c>
      <c r="B22" s="49" t="s">
        <v>949</v>
      </c>
      <c r="C22" s="39">
        <v>6.5798892104170906E-2</v>
      </c>
      <c r="D22" s="50">
        <v>6.6184678988997783E-2</v>
      </c>
    </row>
    <row r="23" spans="1:4" x14ac:dyDescent="0.25">
      <c r="A23" s="48" t="s">
        <v>729</v>
      </c>
      <c r="B23" s="49" t="s">
        <v>153</v>
      </c>
      <c r="C23" s="39">
        <v>8.0157969281332855E-2</v>
      </c>
      <c r="D23" s="50">
        <v>8.0081411439801714E-2</v>
      </c>
    </row>
    <row r="24" spans="1:4" x14ac:dyDescent="0.25">
      <c r="A24" s="48" t="s">
        <v>730</v>
      </c>
      <c r="B24" s="49" t="s">
        <v>203</v>
      </c>
      <c r="C24" s="39">
        <v>6.1523170326134226E-2</v>
      </c>
      <c r="D24" s="50">
        <v>6.1523684392805297E-2</v>
      </c>
    </row>
    <row r="25" spans="1:4" x14ac:dyDescent="0.25">
      <c r="A25" s="48" t="s">
        <v>731</v>
      </c>
      <c r="B25" s="49" t="s">
        <v>235</v>
      </c>
      <c r="C25" s="39">
        <v>6.0219352527235703E-2</v>
      </c>
      <c r="D25" s="50">
        <v>6.0215438325211909E-2</v>
      </c>
    </row>
    <row r="26" spans="1:4" x14ac:dyDescent="0.25">
      <c r="A26" s="48" t="s">
        <v>732</v>
      </c>
      <c r="B26" s="49" t="s">
        <v>223</v>
      </c>
      <c r="C26" s="39">
        <v>0.1112255991880409</v>
      </c>
      <c r="D26" s="50">
        <v>0.11161959117385518</v>
      </c>
    </row>
    <row r="27" spans="1:4" x14ac:dyDescent="0.25">
      <c r="A27" s="48" t="s">
        <v>733</v>
      </c>
      <c r="B27" s="49" t="s">
        <v>617</v>
      </c>
      <c r="C27" s="39">
        <v>0.10503321660156524</v>
      </c>
      <c r="D27" s="50">
        <v>0.10575842669260266</v>
      </c>
    </row>
    <row r="28" spans="1:4" x14ac:dyDescent="0.25">
      <c r="A28" s="48" t="s">
        <v>734</v>
      </c>
      <c r="B28" s="49" t="s">
        <v>97</v>
      </c>
      <c r="C28" s="39">
        <v>0.10869975733612756</v>
      </c>
      <c r="D28" s="50">
        <v>0.10849241763937111</v>
      </c>
    </row>
    <row r="29" spans="1:4" x14ac:dyDescent="0.25">
      <c r="A29" s="48" t="s">
        <v>735</v>
      </c>
      <c r="B29" s="49" t="s">
        <v>229</v>
      </c>
      <c r="C29" s="39">
        <v>0.15053220477595267</v>
      </c>
      <c r="D29" s="50">
        <v>0.15053169202602737</v>
      </c>
    </row>
    <row r="30" spans="1:4" x14ac:dyDescent="0.25">
      <c r="A30" s="48" t="s">
        <v>736</v>
      </c>
      <c r="B30" s="49" t="s">
        <v>233</v>
      </c>
      <c r="C30" s="39">
        <v>6.4642379646733458E-2</v>
      </c>
      <c r="D30" s="50">
        <v>6.4641515693317497E-2</v>
      </c>
    </row>
    <row r="31" spans="1:4" x14ac:dyDescent="0.25">
      <c r="A31" s="48" t="s">
        <v>737</v>
      </c>
      <c r="B31" s="49" t="s">
        <v>245</v>
      </c>
      <c r="C31" s="39">
        <v>0.28870097835125796</v>
      </c>
      <c r="D31" s="50">
        <v>0.28852309937651471</v>
      </c>
    </row>
    <row r="32" spans="1:4" x14ac:dyDescent="0.25">
      <c r="A32" s="48" t="s">
        <v>738</v>
      </c>
      <c r="B32" s="49" t="s">
        <v>247</v>
      </c>
      <c r="C32" s="39">
        <v>0.28870097835125796</v>
      </c>
      <c r="D32" s="50">
        <v>0.28852309937651471</v>
      </c>
    </row>
    <row r="33" spans="1:4" x14ac:dyDescent="0.25">
      <c r="A33" s="48" t="s">
        <v>739</v>
      </c>
      <c r="B33" s="49" t="s">
        <v>213</v>
      </c>
      <c r="C33" s="39">
        <v>0.28870097835125796</v>
      </c>
      <c r="D33" s="50">
        <v>0.28852309937651471</v>
      </c>
    </row>
    <row r="34" spans="1:4" x14ac:dyDescent="0.25">
      <c r="A34" s="48" t="s">
        <v>740</v>
      </c>
      <c r="B34" s="49" t="s">
        <v>966</v>
      </c>
      <c r="C34" s="39">
        <v>0.11917591757851666</v>
      </c>
      <c r="D34" s="50">
        <v>0.11882900586204313</v>
      </c>
    </row>
    <row r="35" spans="1:4" x14ac:dyDescent="0.25">
      <c r="A35" s="48" t="s">
        <v>741</v>
      </c>
      <c r="B35" s="49" t="s">
        <v>253</v>
      </c>
      <c r="C35" s="39">
        <v>7.7411988529477296E-2</v>
      </c>
      <c r="D35" s="50">
        <v>7.7245329793526357E-2</v>
      </c>
    </row>
    <row r="36" spans="1:4" x14ac:dyDescent="0.25">
      <c r="A36" s="48" t="s">
        <v>742</v>
      </c>
      <c r="B36" s="49" t="s">
        <v>265</v>
      </c>
      <c r="C36" s="39">
        <v>4.6995541112528745E-2</v>
      </c>
      <c r="D36" s="50">
        <v>4.6942191781184722E-2</v>
      </c>
    </row>
    <row r="37" spans="1:4" x14ac:dyDescent="0.25">
      <c r="A37" s="48" t="s">
        <v>743</v>
      </c>
      <c r="B37" s="49" t="s">
        <v>257</v>
      </c>
      <c r="C37" s="39">
        <v>9.7102192851770477E-2</v>
      </c>
      <c r="D37" s="50">
        <v>9.687395792649886E-2</v>
      </c>
    </row>
    <row r="38" spans="1:4" x14ac:dyDescent="0.25">
      <c r="A38" s="48" t="s">
        <v>744</v>
      </c>
      <c r="B38" s="49" t="s">
        <v>952</v>
      </c>
      <c r="C38" s="39">
        <v>6.3907502720662257E-2</v>
      </c>
      <c r="D38" s="50">
        <v>6.5246837858205078E-2</v>
      </c>
    </row>
    <row r="39" spans="1:4" x14ac:dyDescent="0.25">
      <c r="A39" s="48" t="s">
        <v>745</v>
      </c>
      <c r="B39" s="49" t="s">
        <v>961</v>
      </c>
      <c r="C39" s="39">
        <v>6.9314027730160793E-2</v>
      </c>
      <c r="D39" s="50">
        <v>6.9056915610416589E-2</v>
      </c>
    </row>
    <row r="40" spans="1:4" x14ac:dyDescent="0.25">
      <c r="A40" s="48" t="s">
        <v>746</v>
      </c>
      <c r="B40" s="49" t="s">
        <v>953</v>
      </c>
      <c r="C40" s="39">
        <v>0.12926512567334286</v>
      </c>
      <c r="D40" s="50">
        <v>0.12907010016722398</v>
      </c>
    </row>
    <row r="41" spans="1:4" x14ac:dyDescent="0.25">
      <c r="A41" s="48" t="s">
        <v>747</v>
      </c>
      <c r="B41" s="49" t="s">
        <v>287</v>
      </c>
      <c r="C41" s="39">
        <v>4.1167846765547106E-2</v>
      </c>
      <c r="D41" s="50">
        <v>4.115762031669884E-2</v>
      </c>
    </row>
    <row r="42" spans="1:4" x14ac:dyDescent="0.25">
      <c r="A42" s="48" t="s">
        <v>748</v>
      </c>
      <c r="B42" s="49" t="s">
        <v>249</v>
      </c>
      <c r="C42" s="39">
        <v>0.28870097835125796</v>
      </c>
      <c r="D42" s="50">
        <v>0.28852309937651471</v>
      </c>
    </row>
    <row r="43" spans="1:4" x14ac:dyDescent="0.25">
      <c r="A43" s="48" t="s">
        <v>749</v>
      </c>
      <c r="B43" s="49" t="s">
        <v>293</v>
      </c>
      <c r="C43" s="39">
        <v>0.28528354995434968</v>
      </c>
      <c r="D43" s="50">
        <v>0.28519782748014821</v>
      </c>
    </row>
    <row r="44" spans="1:4" x14ac:dyDescent="0.25">
      <c r="A44" s="48" t="s">
        <v>750</v>
      </c>
      <c r="B44" s="49" t="s">
        <v>959</v>
      </c>
      <c r="C44" s="39">
        <v>7.9649950766869426E-2</v>
      </c>
      <c r="D44" s="50">
        <v>7.9506375645241739E-2</v>
      </c>
    </row>
    <row r="45" spans="1:4" x14ac:dyDescent="0.25">
      <c r="A45" s="48" t="s">
        <v>751</v>
      </c>
      <c r="B45" s="49" t="s">
        <v>623</v>
      </c>
      <c r="C45" s="39">
        <v>4.7717769929159118E-2</v>
      </c>
      <c r="D45" s="50">
        <v>4.7604454366821862E-2</v>
      </c>
    </row>
    <row r="46" spans="1:4" x14ac:dyDescent="0.25">
      <c r="A46" s="48" t="s">
        <v>752</v>
      </c>
      <c r="B46" s="49" t="s">
        <v>960</v>
      </c>
      <c r="C46" s="39">
        <v>5.6421554060621361E-2</v>
      </c>
      <c r="D46" s="50">
        <v>5.6288613354848513E-2</v>
      </c>
    </row>
    <row r="47" spans="1:4" x14ac:dyDescent="0.25">
      <c r="A47" s="48" t="s">
        <v>753</v>
      </c>
      <c r="B47" s="49" t="s">
        <v>975</v>
      </c>
      <c r="C47" s="39">
        <v>6.2351878094315992E-2</v>
      </c>
      <c r="D47" s="50">
        <v>6.2398256956216494E-2</v>
      </c>
    </row>
    <row r="48" spans="1:4" x14ac:dyDescent="0.25">
      <c r="A48" s="48" t="s">
        <v>754</v>
      </c>
      <c r="B48" s="49" t="s">
        <v>627</v>
      </c>
      <c r="C48" s="39">
        <v>4.6368878401329069E-2</v>
      </c>
      <c r="D48" s="50">
        <v>4.6264095365810526E-2</v>
      </c>
    </row>
    <row r="49" spans="1:4" x14ac:dyDescent="0.25">
      <c r="A49" s="48" t="s">
        <v>755</v>
      </c>
      <c r="B49" s="49" t="s">
        <v>489</v>
      </c>
      <c r="C49" s="39">
        <v>7.5028444710984604E-2</v>
      </c>
      <c r="D49" s="50">
        <v>7.4821139859673397E-2</v>
      </c>
    </row>
    <row r="50" spans="1:4" x14ac:dyDescent="0.25">
      <c r="A50" s="48" t="s">
        <v>756</v>
      </c>
      <c r="B50" s="49" t="s">
        <v>341</v>
      </c>
      <c r="C50" s="39">
        <v>0.15238522611106811</v>
      </c>
      <c r="D50" s="50">
        <v>0.15205762033583609</v>
      </c>
    </row>
    <row r="51" spans="1:4" x14ac:dyDescent="0.25">
      <c r="A51" s="48" t="s">
        <v>757</v>
      </c>
      <c r="B51" s="49" t="s">
        <v>337</v>
      </c>
      <c r="C51" s="39">
        <v>0.14385529558585636</v>
      </c>
      <c r="D51" s="50">
        <v>0.14352868305550082</v>
      </c>
    </row>
    <row r="52" spans="1:4" x14ac:dyDescent="0.25">
      <c r="A52" s="48" t="s">
        <v>758</v>
      </c>
      <c r="B52" s="49" t="s">
        <v>339</v>
      </c>
      <c r="C52" s="39">
        <v>7.3942049980961544E-2</v>
      </c>
      <c r="D52" s="50">
        <v>7.3943875741078205E-2</v>
      </c>
    </row>
    <row r="53" spans="1:4" x14ac:dyDescent="0.25">
      <c r="A53" s="48" t="s">
        <v>759</v>
      </c>
      <c r="B53" s="49" t="s">
        <v>357</v>
      </c>
      <c r="C53" s="39">
        <v>0.10877794381221217</v>
      </c>
      <c r="D53" s="50">
        <v>0.10887040772596619</v>
      </c>
    </row>
    <row r="54" spans="1:4" x14ac:dyDescent="0.25">
      <c r="A54" s="48" t="s">
        <v>760</v>
      </c>
      <c r="B54" s="49" t="s">
        <v>980</v>
      </c>
      <c r="C54" s="39">
        <v>6.0391773826339347E-2</v>
      </c>
      <c r="D54" s="50">
        <v>6.0285458187148797E-2</v>
      </c>
    </row>
    <row r="55" spans="1:4" x14ac:dyDescent="0.25">
      <c r="A55" s="48" t="s">
        <v>761</v>
      </c>
      <c r="B55" s="49" t="s">
        <v>347</v>
      </c>
      <c r="C55" s="39">
        <v>5.6510848056373658E-2</v>
      </c>
      <c r="D55" s="50">
        <v>5.6405014795845622E-2</v>
      </c>
    </row>
    <row r="56" spans="1:4" x14ac:dyDescent="0.25">
      <c r="A56" s="48" t="s">
        <v>762</v>
      </c>
      <c r="B56" s="49" t="s">
        <v>967</v>
      </c>
      <c r="C56" s="39">
        <v>0.17111723106497512</v>
      </c>
      <c r="D56" s="50">
        <v>0.17064850451553942</v>
      </c>
    </row>
    <row r="57" spans="1:4" x14ac:dyDescent="0.25">
      <c r="A57" s="48" t="s">
        <v>763</v>
      </c>
      <c r="B57" s="49" t="s">
        <v>231</v>
      </c>
      <c r="C57" s="39">
        <v>4.2633567811819532E-2</v>
      </c>
      <c r="D57" s="50">
        <v>4.2549799758436854E-2</v>
      </c>
    </row>
    <row r="58" spans="1:4" x14ac:dyDescent="0.25">
      <c r="A58" s="48" t="s">
        <v>764</v>
      </c>
      <c r="B58" s="49" t="s">
        <v>968</v>
      </c>
      <c r="C58" s="39">
        <v>8.6569361024807001E-2</v>
      </c>
      <c r="D58" s="50">
        <v>8.6488769508550112E-2</v>
      </c>
    </row>
    <row r="59" spans="1:4" x14ac:dyDescent="0.25">
      <c r="A59" s="48" t="s">
        <v>765</v>
      </c>
      <c r="B59" s="49" t="s">
        <v>379</v>
      </c>
      <c r="C59" s="39">
        <v>9.9816376340555332E-2</v>
      </c>
      <c r="D59" s="50">
        <v>9.9540866914797063E-2</v>
      </c>
    </row>
    <row r="60" spans="1:4" x14ac:dyDescent="0.25">
      <c r="A60" s="48" t="s">
        <v>766</v>
      </c>
      <c r="B60" s="49" t="s">
        <v>299</v>
      </c>
      <c r="C60" s="39">
        <v>0.16247324168773278</v>
      </c>
      <c r="D60" s="50">
        <v>0.16214347509663299</v>
      </c>
    </row>
    <row r="61" spans="1:4" x14ac:dyDescent="0.25">
      <c r="A61" s="48" t="s">
        <v>767</v>
      </c>
      <c r="B61" s="49" t="s">
        <v>962</v>
      </c>
      <c r="C61" s="39">
        <v>0.10201017886529172</v>
      </c>
      <c r="D61" s="50">
        <v>0.10210492426778148</v>
      </c>
    </row>
    <row r="62" spans="1:4" x14ac:dyDescent="0.25">
      <c r="A62" s="48" t="s">
        <v>768</v>
      </c>
      <c r="B62" s="49" t="s">
        <v>255</v>
      </c>
      <c r="C62" s="39">
        <v>0.17351245414452038</v>
      </c>
      <c r="D62" s="50">
        <v>0.17299101821555946</v>
      </c>
    </row>
    <row r="63" spans="1:4" x14ac:dyDescent="0.25">
      <c r="A63" s="48" t="s">
        <v>769</v>
      </c>
      <c r="B63" s="49" t="s">
        <v>969</v>
      </c>
      <c r="C63" s="39">
        <v>5.6861780085080228E-2</v>
      </c>
      <c r="D63" s="50">
        <v>5.6794929555790824E-2</v>
      </c>
    </row>
    <row r="64" spans="1:4" x14ac:dyDescent="0.25">
      <c r="A64" s="48" t="s">
        <v>770</v>
      </c>
      <c r="B64" s="49" t="s">
        <v>387</v>
      </c>
      <c r="C64" s="39">
        <v>0.1374479888423461</v>
      </c>
      <c r="D64" s="50">
        <v>0.13732350870510174</v>
      </c>
    </row>
    <row r="65" spans="1:4" x14ac:dyDescent="0.25">
      <c r="A65" s="48" t="s">
        <v>771</v>
      </c>
      <c r="B65" s="49" t="s">
        <v>970</v>
      </c>
      <c r="C65" s="39">
        <v>7.3233946294483668E-2</v>
      </c>
      <c r="D65" s="50">
        <v>7.3338111163152878E-2</v>
      </c>
    </row>
    <row r="66" spans="1:4" x14ac:dyDescent="0.25">
      <c r="A66" s="48" t="s">
        <v>772</v>
      </c>
      <c r="B66" s="49" t="s">
        <v>267</v>
      </c>
      <c r="C66" s="39">
        <v>8.3012775765457431E-2</v>
      </c>
      <c r="D66" s="50">
        <v>8.3027246086062864E-2</v>
      </c>
    </row>
    <row r="67" spans="1:4" x14ac:dyDescent="0.25">
      <c r="A67" s="48" t="s">
        <v>773</v>
      </c>
      <c r="B67" s="49" t="s">
        <v>173</v>
      </c>
      <c r="C67" s="39">
        <v>0.19442114321956772</v>
      </c>
      <c r="D67" s="50">
        <v>0.19440920988322546</v>
      </c>
    </row>
    <row r="68" spans="1:4" x14ac:dyDescent="0.25">
      <c r="A68" s="48" t="s">
        <v>774</v>
      </c>
      <c r="B68" s="49" t="s">
        <v>941</v>
      </c>
      <c r="C68" s="39">
        <v>6.0901636727566516E-2</v>
      </c>
      <c r="D68" s="50">
        <v>6.0821375014182555E-2</v>
      </c>
    </row>
    <row r="69" spans="1:4" x14ac:dyDescent="0.25">
      <c r="A69" s="48" t="s">
        <v>775</v>
      </c>
      <c r="B69" s="49" t="s">
        <v>511</v>
      </c>
      <c r="C69" s="39">
        <v>8.9415944057976773E-2</v>
      </c>
      <c r="D69" s="50">
        <v>8.9429695403617032E-2</v>
      </c>
    </row>
    <row r="70" spans="1:4" x14ac:dyDescent="0.25">
      <c r="A70" s="48" t="s">
        <v>776</v>
      </c>
      <c r="B70" s="49" t="s">
        <v>403</v>
      </c>
      <c r="C70" s="39">
        <v>0.10506335165951475</v>
      </c>
      <c r="D70" s="50">
        <v>0.10457953302403786</v>
      </c>
    </row>
    <row r="71" spans="1:4" x14ac:dyDescent="0.25">
      <c r="A71" s="48" t="s">
        <v>777</v>
      </c>
      <c r="B71" s="49" t="s">
        <v>45</v>
      </c>
      <c r="C71" s="39">
        <v>0.29022326793222331</v>
      </c>
      <c r="D71" s="50">
        <v>0.28960287682269947</v>
      </c>
    </row>
    <row r="72" spans="1:4" x14ac:dyDescent="0.25">
      <c r="A72" s="48" t="s">
        <v>778</v>
      </c>
      <c r="B72" s="49" t="s">
        <v>943</v>
      </c>
      <c r="C72" s="39">
        <v>0.15288043052837916</v>
      </c>
      <c r="D72" s="50">
        <v>0.15229932077808611</v>
      </c>
    </row>
    <row r="73" spans="1:4" x14ac:dyDescent="0.25">
      <c r="A73" s="48" t="s">
        <v>779</v>
      </c>
      <c r="B73" s="49" t="s">
        <v>417</v>
      </c>
      <c r="C73" s="39">
        <v>8.2963389323592068E-2</v>
      </c>
      <c r="D73" s="50">
        <v>8.2743124299857335E-2</v>
      </c>
    </row>
    <row r="74" spans="1:4" x14ac:dyDescent="0.25">
      <c r="A74" s="48" t="s">
        <v>780</v>
      </c>
      <c r="B74" s="49" t="s">
        <v>205</v>
      </c>
      <c r="C74" s="39">
        <v>0.10873622850473919</v>
      </c>
      <c r="D74" s="50">
        <v>0.10835976143567405</v>
      </c>
    </row>
    <row r="75" spans="1:4" x14ac:dyDescent="0.25">
      <c r="A75" s="48" t="s">
        <v>781</v>
      </c>
      <c r="B75" s="49" t="s">
        <v>423</v>
      </c>
      <c r="C75" s="39">
        <v>7.0464092681252782E-2</v>
      </c>
      <c r="D75" s="50">
        <v>7.0445289173544451E-2</v>
      </c>
    </row>
    <row r="76" spans="1:4" x14ac:dyDescent="0.25">
      <c r="A76" s="48" t="s">
        <v>782</v>
      </c>
      <c r="B76" s="49" t="s">
        <v>549</v>
      </c>
      <c r="C76" s="39">
        <v>0.13168897809415825</v>
      </c>
      <c r="D76" s="50">
        <v>0.13119314288378503</v>
      </c>
    </row>
    <row r="77" spans="1:4" x14ac:dyDescent="0.25">
      <c r="A77" s="48" t="s">
        <v>783</v>
      </c>
      <c r="B77" s="49" t="s">
        <v>445</v>
      </c>
      <c r="C77" s="39">
        <v>0.11481228681640913</v>
      </c>
      <c r="D77" s="50">
        <v>0.11545353958232318</v>
      </c>
    </row>
    <row r="78" spans="1:4" x14ac:dyDescent="0.25">
      <c r="A78" s="48" t="s">
        <v>784</v>
      </c>
      <c r="B78" s="49" t="s">
        <v>601</v>
      </c>
      <c r="C78" s="39">
        <v>0.13011898841212249</v>
      </c>
      <c r="D78" s="50">
        <v>0.12983905414838368</v>
      </c>
    </row>
    <row r="79" spans="1:4" x14ac:dyDescent="0.25">
      <c r="A79" s="48" t="s">
        <v>785</v>
      </c>
      <c r="B79" s="49" t="s">
        <v>441</v>
      </c>
      <c r="C79" s="39">
        <v>7.4655989934095501E-2</v>
      </c>
      <c r="D79" s="50">
        <v>7.4671036022407086E-2</v>
      </c>
    </row>
    <row r="80" spans="1:4" x14ac:dyDescent="0.25">
      <c r="A80" s="48" t="s">
        <v>786</v>
      </c>
      <c r="B80" s="49" t="s">
        <v>433</v>
      </c>
      <c r="C80" s="39">
        <v>0.13819846108833272</v>
      </c>
      <c r="D80" s="50">
        <v>0.13779090908958044</v>
      </c>
    </row>
    <row r="81" spans="1:4" x14ac:dyDescent="0.25">
      <c r="A81" s="48" t="s">
        <v>787</v>
      </c>
      <c r="B81" s="49" t="s">
        <v>973</v>
      </c>
      <c r="C81" s="39">
        <v>6.4588548636806603E-2</v>
      </c>
      <c r="D81" s="50">
        <v>6.4625691095376858E-2</v>
      </c>
    </row>
    <row r="82" spans="1:4" x14ac:dyDescent="0.25">
      <c r="A82" s="48" t="s">
        <v>788</v>
      </c>
      <c r="B82" s="49" t="s">
        <v>964</v>
      </c>
      <c r="C82" s="39">
        <v>7.5282072732610367E-2</v>
      </c>
      <c r="D82" s="50">
        <v>7.534896043838496E-2</v>
      </c>
    </row>
    <row r="83" spans="1:4" x14ac:dyDescent="0.25">
      <c r="A83" s="48" t="s">
        <v>789</v>
      </c>
      <c r="B83" s="49" t="s">
        <v>65</v>
      </c>
      <c r="C83" s="39">
        <v>8.7468451940308958E-2</v>
      </c>
      <c r="D83" s="50">
        <v>8.7489947547619989E-2</v>
      </c>
    </row>
    <row r="84" spans="1:4" x14ac:dyDescent="0.25">
      <c r="A84" s="48" t="s">
        <v>790</v>
      </c>
      <c r="B84" s="49" t="s">
        <v>455</v>
      </c>
      <c r="C84" s="39">
        <v>7.33974606074414E-2</v>
      </c>
      <c r="D84" s="50">
        <v>7.3385942023964937E-2</v>
      </c>
    </row>
    <row r="85" spans="1:4" x14ac:dyDescent="0.25">
      <c r="A85" s="48" t="s">
        <v>791</v>
      </c>
      <c r="B85" s="49" t="s">
        <v>119</v>
      </c>
      <c r="C85" s="39">
        <v>0.28870097835125796</v>
      </c>
      <c r="D85" s="50">
        <v>0.28852309937651471</v>
      </c>
    </row>
    <row r="86" spans="1:4" x14ac:dyDescent="0.25">
      <c r="A86" s="48" t="s">
        <v>792</v>
      </c>
      <c r="B86" s="49" t="s">
        <v>988</v>
      </c>
      <c r="C86" s="39">
        <v>5.5596781739374906E-2</v>
      </c>
      <c r="D86" s="50">
        <v>5.5852515352082688E-2</v>
      </c>
    </row>
    <row r="87" spans="1:4" x14ac:dyDescent="0.25">
      <c r="A87" s="48" t="s">
        <v>793</v>
      </c>
      <c r="B87" s="49" t="s">
        <v>105</v>
      </c>
      <c r="C87" s="39">
        <v>8.0887263384867306E-2</v>
      </c>
      <c r="D87" s="50">
        <v>8.0774097327217659E-2</v>
      </c>
    </row>
    <row r="88" spans="1:4" x14ac:dyDescent="0.25">
      <c r="A88" s="48" t="s">
        <v>794</v>
      </c>
      <c r="B88" s="49" t="s">
        <v>555</v>
      </c>
      <c r="C88" s="39">
        <v>7.4815386074011586E-2</v>
      </c>
      <c r="D88" s="50">
        <v>7.4959469331653206E-2</v>
      </c>
    </row>
    <row r="89" spans="1:4" x14ac:dyDescent="0.25">
      <c r="A89" s="48" t="s">
        <v>795</v>
      </c>
      <c r="B89" s="49" t="s">
        <v>463</v>
      </c>
      <c r="C89" s="39">
        <v>7.9406644048705094E-2</v>
      </c>
      <c r="D89" s="50">
        <v>7.9249504967038434E-2</v>
      </c>
    </row>
    <row r="90" spans="1:4" x14ac:dyDescent="0.25">
      <c r="A90" s="48" t="s">
        <v>796</v>
      </c>
      <c r="B90" s="49" t="s">
        <v>977</v>
      </c>
      <c r="C90" s="39">
        <v>6.1719689273591165E-2</v>
      </c>
      <c r="D90" s="50">
        <v>6.2070890565642377E-2</v>
      </c>
    </row>
    <row r="91" spans="1:4" x14ac:dyDescent="0.25">
      <c r="A91" s="48" t="s">
        <v>797</v>
      </c>
      <c r="B91" s="49" t="s">
        <v>473</v>
      </c>
      <c r="C91" s="39">
        <v>6.6597209231265747E-2</v>
      </c>
      <c r="D91" s="50">
        <v>6.6823868216927804E-2</v>
      </c>
    </row>
    <row r="92" spans="1:4" x14ac:dyDescent="0.25">
      <c r="A92" s="48" t="s">
        <v>798</v>
      </c>
      <c r="B92" s="49" t="s">
        <v>481</v>
      </c>
      <c r="C92" s="39">
        <v>0.18486284459120872</v>
      </c>
      <c r="D92" s="50">
        <v>0.18554405982004146</v>
      </c>
    </row>
    <row r="93" spans="1:4" x14ac:dyDescent="0.25">
      <c r="A93" s="48" t="s">
        <v>799</v>
      </c>
      <c r="B93" s="49" t="s">
        <v>979</v>
      </c>
      <c r="C93" s="39">
        <v>7.094723198045097E-2</v>
      </c>
      <c r="D93" s="50">
        <v>7.1015307286139751E-2</v>
      </c>
    </row>
    <row r="94" spans="1:4" x14ac:dyDescent="0.25">
      <c r="A94" s="48" t="s">
        <v>800</v>
      </c>
      <c r="B94" s="49" t="s">
        <v>281</v>
      </c>
      <c r="C94" s="39">
        <v>0.15120538114361867</v>
      </c>
      <c r="D94" s="50">
        <v>0.15118831594417162</v>
      </c>
    </row>
    <row r="95" spans="1:4" x14ac:dyDescent="0.25">
      <c r="A95" s="48" t="s">
        <v>801</v>
      </c>
      <c r="B95" s="49" t="s">
        <v>982</v>
      </c>
      <c r="C95" s="39">
        <v>0.12341096915619493</v>
      </c>
      <c r="D95" s="50">
        <v>0.12491354374339794</v>
      </c>
    </row>
    <row r="96" spans="1:4" x14ac:dyDescent="0.25">
      <c r="A96" s="48" t="s">
        <v>802</v>
      </c>
      <c r="B96" s="49" t="s">
        <v>75</v>
      </c>
      <c r="C96" s="39">
        <v>8.1173165819025811E-2</v>
      </c>
      <c r="D96" s="50">
        <v>8.0871618662629319E-2</v>
      </c>
    </row>
    <row r="97" spans="1:4" x14ac:dyDescent="0.25">
      <c r="A97" s="48" t="s">
        <v>803</v>
      </c>
      <c r="B97" s="49" t="s">
        <v>525</v>
      </c>
      <c r="C97" s="39">
        <v>4.2825683014340463E-2</v>
      </c>
      <c r="D97" s="50">
        <v>4.2816666684613751E-2</v>
      </c>
    </row>
    <row r="98" spans="1:4" x14ac:dyDescent="0.25">
      <c r="A98" s="48" t="s">
        <v>804</v>
      </c>
      <c r="B98" s="49" t="s">
        <v>986</v>
      </c>
      <c r="C98" s="39">
        <v>6.7091256880280781E-2</v>
      </c>
      <c r="D98" s="50">
        <v>6.6997013380538151E-2</v>
      </c>
    </row>
    <row r="99" spans="1:4" x14ac:dyDescent="0.25">
      <c r="A99" s="48" t="s">
        <v>805</v>
      </c>
      <c r="B99" s="49" t="s">
        <v>607</v>
      </c>
      <c r="C99" s="39">
        <v>0.12418621346079498</v>
      </c>
      <c r="D99" s="50">
        <v>0.1237845267860882</v>
      </c>
    </row>
    <row r="100" spans="1:4" x14ac:dyDescent="0.25">
      <c r="A100" s="48" t="s">
        <v>806</v>
      </c>
      <c r="B100" s="49" t="s">
        <v>539</v>
      </c>
      <c r="C100" s="39">
        <v>0.11683424408354218</v>
      </c>
      <c r="D100" s="50">
        <v>0.11707454958159225</v>
      </c>
    </row>
    <row r="101" spans="1:4" x14ac:dyDescent="0.25">
      <c r="A101" s="48" t="s">
        <v>807</v>
      </c>
      <c r="B101" s="49" t="s">
        <v>243</v>
      </c>
      <c r="C101" s="39">
        <v>0.28870097835125796</v>
      </c>
      <c r="D101" s="50">
        <v>0.28852309937651471</v>
      </c>
    </row>
    <row r="102" spans="1:4" x14ac:dyDescent="0.25">
      <c r="A102" s="48" t="s">
        <v>808</v>
      </c>
      <c r="B102" s="49" t="s">
        <v>537</v>
      </c>
      <c r="C102" s="39">
        <v>0.1725946041471029</v>
      </c>
      <c r="D102" s="50">
        <v>0.17221019368813634</v>
      </c>
    </row>
    <row r="103" spans="1:4" x14ac:dyDescent="0.25">
      <c r="A103" s="48" t="s">
        <v>809</v>
      </c>
      <c r="B103" s="49" t="s">
        <v>47</v>
      </c>
      <c r="C103" s="39">
        <v>5.8744414374497095E-2</v>
      </c>
      <c r="D103" s="50">
        <v>5.8635502285413137E-2</v>
      </c>
    </row>
    <row r="104" spans="1:4" x14ac:dyDescent="0.25">
      <c r="A104" s="48" t="s">
        <v>810</v>
      </c>
      <c r="B104" s="49" t="s">
        <v>117</v>
      </c>
      <c r="C104" s="39">
        <v>0.28870097835125796</v>
      </c>
      <c r="D104" s="50">
        <v>0.28852309937651471</v>
      </c>
    </row>
    <row r="105" spans="1:4" x14ac:dyDescent="0.25">
      <c r="A105" s="48" t="s">
        <v>811</v>
      </c>
      <c r="B105" s="49" t="s">
        <v>121</v>
      </c>
      <c r="C105" s="39">
        <v>0.28870097835125796</v>
      </c>
      <c r="D105" s="50">
        <v>0.28852309937651471</v>
      </c>
    </row>
    <row r="106" spans="1:4" x14ac:dyDescent="0.25">
      <c r="A106" s="48" t="s">
        <v>812</v>
      </c>
      <c r="B106" s="49" t="s">
        <v>185</v>
      </c>
      <c r="C106" s="39">
        <v>5.3760830475522804E-2</v>
      </c>
      <c r="D106" s="50">
        <v>5.3643724054023151E-2</v>
      </c>
    </row>
    <row r="107" spans="1:4" x14ac:dyDescent="0.25">
      <c r="A107" s="48" t="s">
        <v>813</v>
      </c>
      <c r="B107" s="49" t="s">
        <v>189</v>
      </c>
      <c r="C107" s="39">
        <v>0.15747378397558839</v>
      </c>
      <c r="D107" s="50">
        <v>0.15834093813383543</v>
      </c>
    </row>
    <row r="108" spans="1:4" x14ac:dyDescent="0.25">
      <c r="A108" s="48" t="s">
        <v>814</v>
      </c>
      <c r="B108" s="49" t="s">
        <v>179</v>
      </c>
      <c r="C108" s="39">
        <v>9.2732776211116447E-2</v>
      </c>
      <c r="D108" s="50">
        <v>9.257216793681447E-2</v>
      </c>
    </row>
    <row r="109" spans="1:4" x14ac:dyDescent="0.25">
      <c r="A109" s="48" t="s">
        <v>815</v>
      </c>
      <c r="B109" s="49" t="s">
        <v>569</v>
      </c>
      <c r="C109" s="39">
        <v>0.15638418685102509</v>
      </c>
      <c r="D109" s="50">
        <v>0.15732248191107107</v>
      </c>
    </row>
    <row r="110" spans="1:4" x14ac:dyDescent="0.25">
      <c r="A110" s="48" t="s">
        <v>816</v>
      </c>
      <c r="B110" s="49" t="s">
        <v>425</v>
      </c>
      <c r="C110" s="39">
        <v>0.19366758314529603</v>
      </c>
      <c r="D110" s="50">
        <v>0.19372258860071256</v>
      </c>
    </row>
    <row r="111" spans="1:4" x14ac:dyDescent="0.25">
      <c r="A111" s="48" t="s">
        <v>817</v>
      </c>
      <c r="B111" s="49" t="s">
        <v>43</v>
      </c>
      <c r="C111" s="39">
        <v>0.15546865923938452</v>
      </c>
      <c r="D111" s="50">
        <v>0.15505382553295238</v>
      </c>
    </row>
    <row r="112" spans="1:4" x14ac:dyDescent="0.25">
      <c r="A112" s="48" t="s">
        <v>818</v>
      </c>
      <c r="B112" s="49" t="s">
        <v>587</v>
      </c>
      <c r="C112" s="39">
        <v>7.6434342778244971E-2</v>
      </c>
      <c r="D112" s="50">
        <v>7.6519720510102765E-2</v>
      </c>
    </row>
    <row r="113" spans="1:4" x14ac:dyDescent="0.25">
      <c r="A113" s="48" t="s">
        <v>819</v>
      </c>
      <c r="B113" s="49" t="s">
        <v>593</v>
      </c>
      <c r="C113" s="39">
        <v>0.22289537692580819</v>
      </c>
      <c r="D113" s="50">
        <v>0.22222028620207498</v>
      </c>
    </row>
    <row r="114" spans="1:4" x14ac:dyDescent="0.25">
      <c r="A114" s="48" t="s">
        <v>820</v>
      </c>
      <c r="B114" s="49" t="s">
        <v>597</v>
      </c>
      <c r="C114" s="39">
        <v>0.11758931549904304</v>
      </c>
      <c r="D114" s="50">
        <v>0.11756809341131716</v>
      </c>
    </row>
    <row r="115" spans="1:4" x14ac:dyDescent="0.25">
      <c r="A115" s="48" t="s">
        <v>821</v>
      </c>
      <c r="B115" s="49" t="s">
        <v>285</v>
      </c>
      <c r="C115" s="39">
        <v>6.2551054165487285E-2</v>
      </c>
      <c r="D115" s="50">
        <v>6.2736666324888127E-2</v>
      </c>
    </row>
    <row r="116" spans="1:4" x14ac:dyDescent="0.25">
      <c r="A116" s="48" t="s">
        <v>822</v>
      </c>
      <c r="B116" s="49" t="s">
        <v>991</v>
      </c>
      <c r="C116" s="39">
        <v>5.9299077478524365E-2</v>
      </c>
      <c r="D116" s="50">
        <v>5.9188078395203729E-2</v>
      </c>
    </row>
    <row r="117" spans="1:4" x14ac:dyDescent="0.25">
      <c r="A117" s="48" t="s">
        <v>823</v>
      </c>
      <c r="B117" s="49" t="s">
        <v>589</v>
      </c>
      <c r="C117" s="39">
        <v>0.22326323523760008</v>
      </c>
      <c r="D117" s="50">
        <v>0.22360879317744392</v>
      </c>
    </row>
    <row r="118" spans="1:4" x14ac:dyDescent="0.25">
      <c r="A118" s="48" t="s">
        <v>824</v>
      </c>
      <c r="B118" s="49" t="s">
        <v>613</v>
      </c>
      <c r="C118" s="39">
        <v>1.3894429716749968E-2</v>
      </c>
      <c r="D118" s="50">
        <v>1.3894399959981074E-2</v>
      </c>
    </row>
    <row r="119" spans="1:4" x14ac:dyDescent="0.25">
      <c r="A119" s="48" t="s">
        <v>825</v>
      </c>
      <c r="B119" s="49" t="s">
        <v>629</v>
      </c>
      <c r="C119" s="39">
        <v>5.4436436282092285E-2</v>
      </c>
      <c r="D119" s="50">
        <v>5.429970454252727E-2</v>
      </c>
    </row>
    <row r="120" spans="1:4" x14ac:dyDescent="0.25">
      <c r="A120" s="48" t="s">
        <v>826</v>
      </c>
      <c r="B120" s="49" t="s">
        <v>621</v>
      </c>
      <c r="C120" s="39">
        <v>0.10314726990627088</v>
      </c>
      <c r="D120" s="50">
        <v>0.10295480384453054</v>
      </c>
    </row>
    <row r="121" spans="1:4" x14ac:dyDescent="0.25">
      <c r="A121" s="48" t="s">
        <v>827</v>
      </c>
      <c r="B121" s="49" t="s">
        <v>945</v>
      </c>
      <c r="C121" s="39">
        <v>8.9222740644450599E-2</v>
      </c>
      <c r="D121" s="50">
        <v>8.8876416678870598E-2</v>
      </c>
    </row>
    <row r="122" spans="1:4" x14ac:dyDescent="0.25">
      <c r="A122" s="48" t="s">
        <v>828</v>
      </c>
      <c r="B122" s="49" t="s">
        <v>619</v>
      </c>
      <c r="C122" s="39">
        <v>5.0166069592359766E-2</v>
      </c>
      <c r="D122" s="50">
        <v>5.0052239179617056E-2</v>
      </c>
    </row>
    <row r="123" spans="1:4" x14ac:dyDescent="0.25">
      <c r="A123" s="48" t="s">
        <v>829</v>
      </c>
      <c r="B123" s="49" t="s">
        <v>958</v>
      </c>
      <c r="C123" s="39">
        <v>4.9722119603229829E-2</v>
      </c>
      <c r="D123" s="50">
        <v>4.9610929038581032E-2</v>
      </c>
    </row>
    <row r="124" spans="1:4" x14ac:dyDescent="0.25">
      <c r="A124" s="48" t="s">
        <v>830</v>
      </c>
      <c r="B124" s="49" t="s">
        <v>637</v>
      </c>
      <c r="C124" s="39">
        <v>0.13278719578409534</v>
      </c>
      <c r="D124" s="50">
        <v>0.13278817117535949</v>
      </c>
    </row>
    <row r="125" spans="1:4" x14ac:dyDescent="0.25">
      <c r="A125" s="48" t="s">
        <v>831</v>
      </c>
      <c r="B125" s="49" t="s">
        <v>994</v>
      </c>
      <c r="C125" s="39">
        <v>5.319856202388739E-2</v>
      </c>
      <c r="D125" s="50">
        <v>5.319449588275825E-2</v>
      </c>
    </row>
    <row r="126" spans="1:4" x14ac:dyDescent="0.25">
      <c r="A126" s="48" t="s">
        <v>832</v>
      </c>
      <c r="B126" s="49" t="s">
        <v>942</v>
      </c>
      <c r="C126" s="39">
        <v>5.9271055020294845E-2</v>
      </c>
      <c r="D126" s="50">
        <v>5.9266478077434077E-2</v>
      </c>
    </row>
    <row r="127" spans="1:4" x14ac:dyDescent="0.25">
      <c r="A127" s="48" t="s">
        <v>833</v>
      </c>
      <c r="B127" s="49" t="s">
        <v>993</v>
      </c>
      <c r="C127" s="39">
        <v>4.9753605399620787E-2</v>
      </c>
      <c r="D127" s="50">
        <v>4.9640818475754384E-2</v>
      </c>
    </row>
    <row r="128" spans="1:4" x14ac:dyDescent="0.25">
      <c r="A128" s="48"/>
      <c r="B128" s="49"/>
      <c r="C128" s="39"/>
      <c r="D128" s="50"/>
    </row>
    <row r="129" spans="1:4" x14ac:dyDescent="0.25">
      <c r="A129" s="48"/>
      <c r="B129" s="49"/>
      <c r="C129" s="39"/>
      <c r="D129" s="50"/>
    </row>
    <row r="130" spans="1:4" x14ac:dyDescent="0.25">
      <c r="A130" s="48"/>
      <c r="B130" s="49"/>
      <c r="C130" s="39"/>
      <c r="D130" s="50"/>
    </row>
    <row r="131" spans="1:4" x14ac:dyDescent="0.25">
      <c r="A131" s="48"/>
      <c r="B131" s="49"/>
      <c r="C131" s="39"/>
      <c r="D131" s="50"/>
    </row>
    <row r="132" spans="1:4" x14ac:dyDescent="0.25">
      <c r="A132" s="48"/>
      <c r="B132" s="49"/>
      <c r="C132" s="39"/>
      <c r="D132" s="50"/>
    </row>
    <row r="133" spans="1:4" x14ac:dyDescent="0.25">
      <c r="A133" s="48"/>
      <c r="B133" s="49"/>
      <c r="C133" s="39"/>
      <c r="D133" s="50"/>
    </row>
    <row r="134" spans="1:4" x14ac:dyDescent="0.25">
      <c r="A134" s="48"/>
      <c r="B134" s="49"/>
      <c r="C134" s="39"/>
      <c r="D134" s="50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33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70" zoomScaleSheetLayoutView="80" workbookViewId="0">
      <selection sqref="A1:E1"/>
    </sheetView>
  </sheetViews>
  <sheetFormatPr defaultColWidth="0" defaultRowHeight="14.25" zeroHeight="1" x14ac:dyDescent="0.2"/>
  <cols>
    <col min="1" max="1" width="39.28515625" style="1" customWidth="1"/>
    <col min="2" max="2" width="36.5703125" style="1" customWidth="1"/>
    <col min="3" max="3" width="37.140625" style="1" customWidth="1"/>
    <col min="4" max="4" width="38.710937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7"/>
      <c r="B1" s="137"/>
      <c r="C1" s="137"/>
      <c r="D1" s="137"/>
      <c r="E1" s="137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20" t="str">
        <f>"GROUPEMENT DES BAX EN VIGUEUR LE "&amp;'OPTIONS - INTERVALLES DE MARGE'!A1</f>
        <v>GROUPEMENT DES BAX EN VIGUEUR LE 27 JANVIER 2022</v>
      </c>
      <c r="B2" s="121"/>
      <c r="C2" s="121"/>
      <c r="D2" s="121"/>
      <c r="E2" s="12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38" t="s">
        <v>35</v>
      </c>
      <c r="C3" s="134" t="s">
        <v>5</v>
      </c>
      <c r="D3" s="134" t="s">
        <v>10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39"/>
      <c r="C4" s="140"/>
      <c r="D4" s="140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36">
        <v>1</v>
      </c>
      <c r="C5" s="6" t="s">
        <v>834</v>
      </c>
      <c r="D5" s="6">
        <v>202203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" thickBot="1" x14ac:dyDescent="0.25">
      <c r="A6" s="3"/>
      <c r="B6" s="130"/>
      <c r="C6" s="7" t="s">
        <v>835</v>
      </c>
      <c r="D6" s="7">
        <v>202206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">
      <c r="A7" s="3"/>
      <c r="B7" s="129">
        <v>2</v>
      </c>
      <c r="C7" s="8" t="s">
        <v>836</v>
      </c>
      <c r="D7" s="8">
        <v>202209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" thickBot="1" x14ac:dyDescent="0.25">
      <c r="A8" s="3"/>
      <c r="B8" s="130"/>
      <c r="C8" s="7" t="s">
        <v>837</v>
      </c>
      <c r="D8" s="7">
        <v>202212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3"/>
      <c r="B9" s="129">
        <v>3</v>
      </c>
      <c r="C9" s="8" t="s">
        <v>838</v>
      </c>
      <c r="D9" s="8">
        <v>202303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">
      <c r="A10" s="3"/>
      <c r="B10" s="131"/>
      <c r="C10" s="6" t="s">
        <v>839</v>
      </c>
      <c r="D10" s="6">
        <v>202306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">
      <c r="A11" s="3"/>
      <c r="B11" s="131"/>
      <c r="C11" s="6" t="s">
        <v>840</v>
      </c>
      <c r="D11" s="6">
        <v>202309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5" thickBot="1" x14ac:dyDescent="0.25">
      <c r="A12" s="3"/>
      <c r="B12" s="130"/>
      <c r="C12" s="7" t="s">
        <v>841</v>
      </c>
      <c r="D12" s="7">
        <v>202312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">
      <c r="A13" s="3"/>
      <c r="B13" s="129">
        <v>4</v>
      </c>
      <c r="C13" s="9" t="s">
        <v>842</v>
      </c>
      <c r="D13" s="9">
        <v>202403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x14ac:dyDescent="0.2">
      <c r="A14" s="3"/>
      <c r="B14" s="131"/>
      <c r="C14" s="6" t="s">
        <v>843</v>
      </c>
      <c r="D14" s="6">
        <v>202406</v>
      </c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x14ac:dyDescent="0.2">
      <c r="A15" s="3"/>
      <c r="B15" s="131"/>
      <c r="C15" s="6" t="s">
        <v>844</v>
      </c>
      <c r="D15" s="6">
        <v>202409</v>
      </c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5" thickBot="1" x14ac:dyDescent="0.25">
      <c r="A16" s="3"/>
      <c r="B16" s="130"/>
      <c r="C16" s="7" t="s">
        <v>845</v>
      </c>
      <c r="D16" s="7">
        <v>202412</v>
      </c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x14ac:dyDescent="0.2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25">
      <c r="A18" s="120" t="str">
        <f>"IMPUTATIONS POUR POSITION MIXTE INTRA-MARCHANDISE - 'BUTTERFLY' TRIMESTRIEL EN VIGUEUR LE "&amp;'OPTIONS - INTERVALLES DE MARGE'!A1</f>
        <v>IMPUTATIONS POUR POSITION MIXTE INTRA-MARCHANDISE - 'BUTTERFLY' TRIMESTRIEL EN VIGUEUR LE 27 JANVIER 2022</v>
      </c>
      <c r="B18" s="121"/>
      <c r="C18" s="121"/>
      <c r="D18" s="121"/>
      <c r="E18" s="12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">
      <c r="A19" s="3"/>
      <c r="B19" s="132" t="s">
        <v>7</v>
      </c>
      <c r="C19" s="134" t="s">
        <v>8</v>
      </c>
      <c r="D19" s="134" t="s">
        <v>9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25">
      <c r="A20" s="3"/>
      <c r="B20" s="133"/>
      <c r="C20" s="135"/>
      <c r="D20" s="135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x14ac:dyDescent="0.2">
      <c r="A21" s="3"/>
      <c r="B21" s="85" t="s">
        <v>846</v>
      </c>
      <c r="C21" s="12">
        <v>22</v>
      </c>
      <c r="D21" s="12">
        <v>23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">
      <c r="A22" s="3"/>
      <c r="B22" s="86" t="s">
        <v>847</v>
      </c>
      <c r="C22" s="13">
        <v>0</v>
      </c>
      <c r="D22" s="13">
        <v>0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">
      <c r="A23" s="3"/>
      <c r="B23" s="86" t="s">
        <v>848</v>
      </c>
      <c r="C23" s="13">
        <v>145</v>
      </c>
      <c r="D23" s="13">
        <v>144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">
      <c r="A24" s="3"/>
      <c r="B24" s="86" t="s">
        <v>849</v>
      </c>
      <c r="C24" s="13">
        <v>141</v>
      </c>
      <c r="D24" s="13">
        <v>141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">
      <c r="A25" s="3"/>
      <c r="B25" s="86" t="s">
        <v>850</v>
      </c>
      <c r="C25" s="13">
        <v>147</v>
      </c>
      <c r="D25" s="13">
        <v>147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">
      <c r="A26" s="3"/>
      <c r="B26" s="86" t="s">
        <v>851</v>
      </c>
      <c r="C26" s="13">
        <v>158</v>
      </c>
      <c r="D26" s="13">
        <v>158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">
      <c r="A27" s="3"/>
      <c r="B27" s="86" t="s">
        <v>852</v>
      </c>
      <c r="C27" s="13">
        <v>122</v>
      </c>
      <c r="D27" s="13">
        <v>123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">
      <c r="A28" s="3"/>
      <c r="B28" s="86" t="s">
        <v>853</v>
      </c>
      <c r="C28" s="13">
        <v>135</v>
      </c>
      <c r="D28" s="13">
        <v>135</v>
      </c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">
      <c r="A29" s="3"/>
      <c r="B29" s="86" t="s">
        <v>854</v>
      </c>
      <c r="C29" s="13">
        <v>196</v>
      </c>
      <c r="D29" s="13">
        <v>195</v>
      </c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25">
      <c r="A30" s="3"/>
      <c r="B30" s="87" t="s">
        <v>855</v>
      </c>
      <c r="C30" s="14">
        <v>204</v>
      </c>
      <c r="D30" s="14">
        <v>203</v>
      </c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x14ac:dyDescent="0.2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25">
      <c r="A32" s="120" t="str">
        <f>"IMPUTATIONS POUR POSITION MIXTE INTRA-MARCHANDISE - 'BUTTERFLY' SEMESTRIEL EN VIGUEUR LE "&amp;'OPTIONS - INTERVALLES DE MARGE'!A1</f>
        <v>IMPUTATIONS POUR POSITION MIXTE INTRA-MARCHANDISE - 'BUTTERFLY' SEMESTRIEL EN VIGUEUR LE 27 JANVIER 2022</v>
      </c>
      <c r="B32" s="121"/>
      <c r="C32" s="121"/>
      <c r="D32" s="121"/>
      <c r="E32" s="12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">
      <c r="A33" s="3"/>
      <c r="B33" s="122" t="s">
        <v>7</v>
      </c>
      <c r="C33" s="124" t="s">
        <v>8</v>
      </c>
      <c r="D33" s="124" t="s">
        <v>9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">
      <c r="A34" s="3"/>
      <c r="B34" s="123"/>
      <c r="C34" s="125"/>
      <c r="D34" s="125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">
      <c r="A35" s="3"/>
      <c r="B35" s="88" t="s">
        <v>856</v>
      </c>
      <c r="C35" s="19">
        <v>212</v>
      </c>
      <c r="D35" s="19">
        <v>211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">
      <c r="A36" s="3"/>
      <c r="B36" s="88" t="s">
        <v>857</v>
      </c>
      <c r="C36" s="19">
        <v>163</v>
      </c>
      <c r="D36" s="19">
        <v>163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">
      <c r="A37" s="3"/>
      <c r="B37" s="88" t="s">
        <v>858</v>
      </c>
      <c r="C37" s="19">
        <v>276</v>
      </c>
      <c r="D37" s="19">
        <v>275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x14ac:dyDescent="0.2">
      <c r="A38" s="3"/>
      <c r="B38" s="88" t="s">
        <v>859</v>
      </c>
      <c r="C38" s="19">
        <v>215</v>
      </c>
      <c r="D38" s="19">
        <v>215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x14ac:dyDescent="0.2">
      <c r="A39" s="3"/>
      <c r="B39" s="88" t="s">
        <v>860</v>
      </c>
      <c r="C39" s="19">
        <v>170</v>
      </c>
      <c r="D39" s="19">
        <v>170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x14ac:dyDescent="0.2">
      <c r="A40" s="3"/>
      <c r="B40" s="88" t="s">
        <v>861</v>
      </c>
      <c r="C40" s="19">
        <v>150</v>
      </c>
      <c r="D40" s="19">
        <v>150</v>
      </c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x14ac:dyDescent="0.2">
      <c r="A41" s="3"/>
      <c r="B41" s="88" t="s">
        <v>862</v>
      </c>
      <c r="C41" s="19">
        <v>181</v>
      </c>
      <c r="D41" s="19">
        <v>180</v>
      </c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5" thickBot="1" x14ac:dyDescent="0.25">
      <c r="A42" s="3"/>
      <c r="B42" s="89" t="s">
        <v>863</v>
      </c>
      <c r="C42" s="20">
        <v>114</v>
      </c>
      <c r="D42" s="20">
        <v>114</v>
      </c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x14ac:dyDescent="0.2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25">
      <c r="A44" s="120" t="str">
        <f>"IMPUTATIONS POUR POSITION MIXTE INTRA-MARCHANDISE - 'BUTTERFLY' NEUF-MOIS EN VIGUEUR LE "&amp;'OPTIONS - INTERVALLES DE MARGE'!A1</f>
        <v>IMPUTATIONS POUR POSITION MIXTE INTRA-MARCHANDISE - 'BUTTERFLY' NEUF-MOIS EN VIGUEUR LE 27 JANVIER 2022</v>
      </c>
      <c r="B44" s="121"/>
      <c r="C44" s="121"/>
      <c r="D44" s="121"/>
      <c r="E44" s="12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">
      <c r="A45" s="3"/>
      <c r="B45" s="122" t="s">
        <v>7</v>
      </c>
      <c r="C45" s="124" t="s">
        <v>8</v>
      </c>
      <c r="D45" s="124" t="s">
        <v>9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">
      <c r="A46" s="3"/>
      <c r="B46" s="123"/>
      <c r="C46" s="125"/>
      <c r="D46" s="125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">
      <c r="A47" s="3"/>
      <c r="B47" s="88" t="s">
        <v>864</v>
      </c>
      <c r="C47" s="19">
        <v>413</v>
      </c>
      <c r="D47" s="19">
        <v>412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x14ac:dyDescent="0.2">
      <c r="A48" s="3"/>
      <c r="B48" s="88" t="s">
        <v>865</v>
      </c>
      <c r="C48" s="19">
        <v>329</v>
      </c>
      <c r="D48" s="19">
        <v>329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x14ac:dyDescent="0.2">
      <c r="A49" s="3"/>
      <c r="B49" s="88" t="s">
        <v>866</v>
      </c>
      <c r="C49" s="19">
        <v>368</v>
      </c>
      <c r="D49" s="19">
        <v>367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x14ac:dyDescent="0.2">
      <c r="A50" s="3"/>
      <c r="B50" s="88" t="s">
        <v>867</v>
      </c>
      <c r="C50" s="19">
        <v>253</v>
      </c>
      <c r="D50" s="19">
        <v>253</v>
      </c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x14ac:dyDescent="0.2">
      <c r="A51" s="3"/>
      <c r="B51" s="88" t="s">
        <v>868</v>
      </c>
      <c r="C51" s="19">
        <v>267</v>
      </c>
      <c r="D51" s="19">
        <v>267</v>
      </c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5" thickBot="1" x14ac:dyDescent="0.25">
      <c r="A52" s="3"/>
      <c r="B52" s="89" t="s">
        <v>869</v>
      </c>
      <c r="C52" s="20">
        <v>298</v>
      </c>
      <c r="D52" s="20">
        <v>297</v>
      </c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x14ac:dyDescent="0.2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25">
      <c r="A54" s="120" t="str">
        <f>"IMPUTATIONS POUR POSITION MIXTE INTRA-MARCHANDISE - 'BUTTERFLY' ANNUEL EN VIGUEUR LE "&amp;'OPTIONS - INTERVALLES DE MARGE'!A1</f>
        <v>IMPUTATIONS POUR POSITION MIXTE INTRA-MARCHANDISE - 'BUTTERFLY' ANNUEL EN VIGUEUR LE 27 JANVIER 2022</v>
      </c>
      <c r="B54" s="121"/>
      <c r="C54" s="121"/>
      <c r="D54" s="121"/>
      <c r="E54" s="121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">
      <c r="A55" s="3"/>
      <c r="B55" s="122" t="s">
        <v>7</v>
      </c>
      <c r="C55" s="124" t="s">
        <v>8</v>
      </c>
      <c r="D55" s="124" t="s">
        <v>9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">
      <c r="A56" s="3"/>
      <c r="B56" s="123"/>
      <c r="C56" s="125"/>
      <c r="D56" s="125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x14ac:dyDescent="0.2">
      <c r="A57" s="3"/>
      <c r="B57" s="88" t="s">
        <v>870</v>
      </c>
      <c r="C57" s="19">
        <v>493</v>
      </c>
      <c r="D57" s="19">
        <v>492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x14ac:dyDescent="0.2">
      <c r="A58" s="3"/>
      <c r="B58" s="88" t="s">
        <v>871</v>
      </c>
      <c r="C58" s="19">
        <v>345</v>
      </c>
      <c r="D58" s="19">
        <v>345</v>
      </c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x14ac:dyDescent="0.2">
      <c r="A59" s="3"/>
      <c r="B59" s="88" t="s">
        <v>872</v>
      </c>
      <c r="C59" s="19">
        <v>395</v>
      </c>
      <c r="D59" s="19">
        <v>393</v>
      </c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5" thickBot="1" x14ac:dyDescent="0.25">
      <c r="A60" s="3"/>
      <c r="B60" s="89" t="s">
        <v>873</v>
      </c>
      <c r="C60" s="20">
        <v>349</v>
      </c>
      <c r="D60" s="20">
        <v>347</v>
      </c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x14ac:dyDescent="0.2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25">
      <c r="A62" s="120" t="str">
        <f>"IMPUTATIONS POUR POSITION MIXTE INTRA-MARCHANDISE - INTERMENSUELLE EN VIGUEUR LE "&amp;'OPTIONS - INTERVALLES DE MARGE'!A1</f>
        <v>IMPUTATIONS POUR POSITION MIXTE INTRA-MARCHANDISE - INTERMENSUELLE EN VIGUEUR LE 27 JANVIER 2022</v>
      </c>
      <c r="B62" s="121"/>
      <c r="C62" s="121"/>
      <c r="D62" s="121"/>
      <c r="E62" s="121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">
      <c r="A63" s="122" t="s">
        <v>0</v>
      </c>
      <c r="B63" s="126">
        <v>1</v>
      </c>
      <c r="C63" s="126">
        <v>2</v>
      </c>
      <c r="D63" s="126">
        <v>3</v>
      </c>
      <c r="E63" s="124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25">
      <c r="A64" s="123"/>
      <c r="B64" s="127"/>
      <c r="C64" s="127">
        <v>2</v>
      </c>
      <c r="D64" s="127">
        <v>3</v>
      </c>
      <c r="E64" s="128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5" x14ac:dyDescent="0.2">
      <c r="A65" s="22">
        <v>1</v>
      </c>
      <c r="B65" s="23">
        <v>242</v>
      </c>
      <c r="C65" s="24">
        <v>256</v>
      </c>
      <c r="D65" s="25">
        <v>311</v>
      </c>
      <c r="E65" s="26">
        <v>391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5" x14ac:dyDescent="0.2">
      <c r="A66" s="22">
        <v>2</v>
      </c>
      <c r="B66" s="27"/>
      <c r="C66" s="28">
        <v>149</v>
      </c>
      <c r="D66" s="29">
        <v>460</v>
      </c>
      <c r="E66" s="30">
        <v>564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5" x14ac:dyDescent="0.2">
      <c r="A67" s="22">
        <v>3</v>
      </c>
      <c r="B67" s="27"/>
      <c r="C67" s="31"/>
      <c r="D67" s="29">
        <v>355</v>
      </c>
      <c r="E67" s="30">
        <v>498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5.75" thickBot="1" x14ac:dyDescent="0.25">
      <c r="A68" s="32">
        <v>4</v>
      </c>
      <c r="B68" s="33"/>
      <c r="C68" s="34"/>
      <c r="D68" s="35"/>
      <c r="E68" s="36">
        <v>202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x14ac:dyDescent="0.2"/>
    <row r="70" spans="1:154" ht="15" customHeight="1" x14ac:dyDescent="0.2"/>
    <row r="71" spans="1:154" ht="15" customHeight="1" x14ac:dyDescent="0.2"/>
    <row r="72" spans="1:154" ht="15" customHeight="1" x14ac:dyDescent="0.2"/>
    <row r="73" spans="1:154" ht="15" customHeight="1" x14ac:dyDescent="0.2"/>
    <row r="74" spans="1:154" ht="15" customHeight="1" x14ac:dyDescent="0.2"/>
    <row r="75" spans="1:154" ht="15" customHeight="1" x14ac:dyDescent="0.2"/>
    <row r="76" spans="1:154" ht="15" customHeight="1" x14ac:dyDescent="0.2"/>
    <row r="77" spans="1:154" ht="15" customHeight="1" x14ac:dyDescent="0.2"/>
    <row r="78" spans="1:154" ht="15" customHeight="1" x14ac:dyDescent="0.2"/>
    <row r="79" spans="1:154" ht="15" customHeight="1" x14ac:dyDescent="0.2"/>
    <row r="80" spans="1:154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</sheetData>
  <mergeCells count="31">
    <mergeCell ref="B5:B6"/>
    <mergeCell ref="A1:E1"/>
    <mergeCell ref="A2:E2"/>
    <mergeCell ref="B3:B4"/>
    <mergeCell ref="C3:C4"/>
    <mergeCell ref="D3:D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A63:A64"/>
    <mergeCell ref="B63:B64"/>
    <mergeCell ref="C63:C64"/>
    <mergeCell ref="D63:D64"/>
    <mergeCell ref="E63:E64"/>
    <mergeCell ref="A54:E54"/>
    <mergeCell ref="B55:B56"/>
    <mergeCell ref="C55:C56"/>
    <mergeCell ref="D55:D56"/>
    <mergeCell ref="A62:E62"/>
  </mergeCells>
  <conditionalFormatting sqref="B65:E68">
    <cfRule type="cellIs" dxfId="4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3" width="37.140625" style="1" customWidth="1"/>
    <col min="4" max="4" width="38.710937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7"/>
      <c r="B1" s="137"/>
      <c r="C1" s="137"/>
      <c r="D1" s="137"/>
      <c r="E1" s="137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20" t="str">
        <f>"GROUPEMENT DES CORRA EN VIGUEUR LE "&amp;'OPTIONS - INTERVALLES DE MARGE'!A1</f>
        <v>GROUPEMENT DES CORRA EN VIGUEUR LE 27 JANVIER 2022</v>
      </c>
      <c r="B2" s="121"/>
      <c r="C2" s="121"/>
      <c r="D2" s="121"/>
      <c r="E2" s="12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38" t="s">
        <v>35</v>
      </c>
      <c r="C3" s="134" t="s">
        <v>5</v>
      </c>
      <c r="D3" s="134" t="s">
        <v>10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39"/>
      <c r="C4" s="140"/>
      <c r="D4" s="140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36">
        <v>1</v>
      </c>
      <c r="C5" s="6" t="s">
        <v>874</v>
      </c>
      <c r="D5" s="6">
        <v>202203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" thickBot="1" x14ac:dyDescent="0.25">
      <c r="A6" s="3"/>
      <c r="B6" s="130"/>
      <c r="C6" s="7" t="s">
        <v>875</v>
      </c>
      <c r="D6" s="7">
        <v>202206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">
      <c r="A7" s="3"/>
      <c r="B7" s="129">
        <v>2</v>
      </c>
      <c r="C7" s="8" t="s">
        <v>876</v>
      </c>
      <c r="D7" s="8">
        <v>202209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" thickBot="1" x14ac:dyDescent="0.25">
      <c r="A8" s="3"/>
      <c r="B8" s="130"/>
      <c r="C8" s="7" t="s">
        <v>877</v>
      </c>
      <c r="D8" s="7">
        <v>202212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3"/>
      <c r="B9" s="129">
        <v>3</v>
      </c>
      <c r="C9" s="8" t="s">
        <v>878</v>
      </c>
      <c r="D9" s="8">
        <v>202303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">
      <c r="A10" s="3"/>
      <c r="B10" s="131"/>
      <c r="C10" s="6" t="s">
        <v>879</v>
      </c>
      <c r="D10" s="6">
        <v>202306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">
      <c r="A11" s="3"/>
      <c r="B11" s="131"/>
      <c r="C11" s="6" t="s">
        <v>880</v>
      </c>
      <c r="D11" s="6">
        <v>202309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5" thickBot="1" x14ac:dyDescent="0.25">
      <c r="A12" s="3"/>
      <c r="B12" s="130"/>
      <c r="C12" s="7" t="s">
        <v>881</v>
      </c>
      <c r="D12" s="7">
        <v>202312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">
      <c r="A13" s="3"/>
      <c r="B13" s="129">
        <v>4</v>
      </c>
      <c r="C13" s="9" t="s">
        <v>882</v>
      </c>
      <c r="D13" s="9">
        <v>202403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x14ac:dyDescent="0.2">
      <c r="A14" s="3"/>
      <c r="B14" s="131"/>
      <c r="C14" s="6" t="s">
        <v>883</v>
      </c>
      <c r="D14" s="6">
        <v>202406</v>
      </c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x14ac:dyDescent="0.2">
      <c r="A15" s="3"/>
      <c r="B15" s="131"/>
      <c r="C15" s="6" t="s">
        <v>884</v>
      </c>
      <c r="D15" s="6">
        <v>202409</v>
      </c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5" thickBot="1" x14ac:dyDescent="0.25">
      <c r="A16" s="3"/>
      <c r="B16" s="130"/>
      <c r="C16" s="7" t="s">
        <v>885</v>
      </c>
      <c r="D16" s="7">
        <v>202412</v>
      </c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x14ac:dyDescent="0.2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25">
      <c r="A18" s="120" t="str">
        <f>"IMPUTATIONS POUR POSITION MIXTE INTRA-MARCHANDISE - 'BUTTERFLY' TRIMESTRIEL EN VIGUEUR LE "&amp;'OPTIONS - INTERVALLES DE MARGE'!A1</f>
        <v>IMPUTATIONS POUR POSITION MIXTE INTRA-MARCHANDISE - 'BUTTERFLY' TRIMESTRIEL EN VIGUEUR LE 27 JANVIER 2022</v>
      </c>
      <c r="B18" s="121"/>
      <c r="C18" s="121"/>
      <c r="D18" s="121"/>
      <c r="E18" s="12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">
      <c r="A19" s="3"/>
      <c r="B19" s="132" t="s">
        <v>7</v>
      </c>
      <c r="C19" s="134" t="s">
        <v>8</v>
      </c>
      <c r="D19" s="134" t="s">
        <v>9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25">
      <c r="A20" s="3"/>
      <c r="B20" s="133"/>
      <c r="C20" s="135"/>
      <c r="D20" s="135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x14ac:dyDescent="0.2">
      <c r="A21" s="3"/>
      <c r="B21" s="85" t="s">
        <v>886</v>
      </c>
      <c r="C21" s="12">
        <v>0</v>
      </c>
      <c r="D21" s="12">
        <v>0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">
      <c r="A22" s="3"/>
      <c r="B22" s="86" t="s">
        <v>887</v>
      </c>
      <c r="C22" s="13">
        <v>27</v>
      </c>
      <c r="D22" s="13">
        <v>28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">
      <c r="A23" s="3"/>
      <c r="B23" s="86" t="s">
        <v>888</v>
      </c>
      <c r="C23" s="13">
        <v>393</v>
      </c>
      <c r="D23" s="13">
        <v>391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">
      <c r="A24" s="3"/>
      <c r="B24" s="86" t="s">
        <v>889</v>
      </c>
      <c r="C24" s="13">
        <v>201</v>
      </c>
      <c r="D24" s="13">
        <v>201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">
      <c r="A25" s="3"/>
      <c r="B25" s="86" t="s">
        <v>890</v>
      </c>
      <c r="C25" s="13">
        <v>202</v>
      </c>
      <c r="D25" s="13">
        <v>201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">
      <c r="A26" s="3"/>
      <c r="B26" s="86" t="s">
        <v>891</v>
      </c>
      <c r="C26" s="13">
        <v>202</v>
      </c>
      <c r="D26" s="13">
        <v>201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">
      <c r="A27" s="3"/>
      <c r="B27" s="86" t="s">
        <v>892</v>
      </c>
      <c r="C27" s="13">
        <v>202</v>
      </c>
      <c r="D27" s="13">
        <v>200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">
      <c r="A28" s="3"/>
      <c r="B28" s="86" t="s">
        <v>893</v>
      </c>
      <c r="C28" s="13">
        <v>201</v>
      </c>
      <c r="D28" s="13">
        <v>200</v>
      </c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">
      <c r="A29" s="3"/>
      <c r="B29" s="86" t="s">
        <v>894</v>
      </c>
      <c r="C29" s="13">
        <v>202</v>
      </c>
      <c r="D29" s="13">
        <v>201</v>
      </c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25">
      <c r="A30" s="3"/>
      <c r="B30" s="87" t="s">
        <v>895</v>
      </c>
      <c r="C30" s="14">
        <v>202</v>
      </c>
      <c r="D30" s="14">
        <v>201</v>
      </c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x14ac:dyDescent="0.2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25">
      <c r="A32" s="120" t="str">
        <f>"IMPUTATIONS POUR POSITION MIXTE INTRA-MARCHANDISE - 'BUTTERFLY' SEMESTRIEL EN VIGUEUR LE "&amp;'OPTIONS - INTERVALLES DE MARGE'!A1</f>
        <v>IMPUTATIONS POUR POSITION MIXTE INTRA-MARCHANDISE - 'BUTTERFLY' SEMESTRIEL EN VIGUEUR LE 27 JANVIER 2022</v>
      </c>
      <c r="B32" s="121"/>
      <c r="C32" s="121"/>
      <c r="D32" s="121"/>
      <c r="E32" s="12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">
      <c r="A33" s="3"/>
      <c r="B33" s="122" t="s">
        <v>7</v>
      </c>
      <c r="C33" s="124" t="s">
        <v>8</v>
      </c>
      <c r="D33" s="124" t="s">
        <v>9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">
      <c r="A34" s="3"/>
      <c r="B34" s="123"/>
      <c r="C34" s="125"/>
      <c r="D34" s="125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">
      <c r="A35" s="3"/>
      <c r="B35" s="88" t="s">
        <v>896</v>
      </c>
      <c r="C35" s="19">
        <v>91</v>
      </c>
      <c r="D35" s="19">
        <v>91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">
      <c r="A36" s="3"/>
      <c r="B36" s="88" t="s">
        <v>897</v>
      </c>
      <c r="C36" s="19">
        <v>141</v>
      </c>
      <c r="D36" s="19">
        <v>141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">
      <c r="A37" s="3"/>
      <c r="B37" s="88" t="s">
        <v>898</v>
      </c>
      <c r="C37" s="19">
        <v>410</v>
      </c>
      <c r="D37" s="19">
        <v>408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x14ac:dyDescent="0.2">
      <c r="A38" s="3"/>
      <c r="B38" s="88" t="s">
        <v>899</v>
      </c>
      <c r="C38" s="19">
        <v>229</v>
      </c>
      <c r="D38" s="19">
        <v>229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x14ac:dyDescent="0.2">
      <c r="A39" s="3"/>
      <c r="B39" s="88" t="s">
        <v>900</v>
      </c>
      <c r="C39" s="19">
        <v>202</v>
      </c>
      <c r="D39" s="19">
        <v>200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x14ac:dyDescent="0.2">
      <c r="A40" s="3"/>
      <c r="B40" s="88" t="s">
        <v>901</v>
      </c>
      <c r="C40" s="19">
        <v>202</v>
      </c>
      <c r="D40" s="19">
        <v>201</v>
      </c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x14ac:dyDescent="0.2">
      <c r="A41" s="3"/>
      <c r="B41" s="88" t="s">
        <v>902</v>
      </c>
      <c r="C41" s="19">
        <v>201</v>
      </c>
      <c r="D41" s="19">
        <v>200</v>
      </c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5" thickBot="1" x14ac:dyDescent="0.25">
      <c r="A42" s="3"/>
      <c r="B42" s="89" t="s">
        <v>903</v>
      </c>
      <c r="C42" s="20">
        <v>202</v>
      </c>
      <c r="D42" s="20">
        <v>201</v>
      </c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x14ac:dyDescent="0.2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25">
      <c r="A44" s="120" t="str">
        <f>"IMPUTATIONS POUR POSITION MIXTE INTRA-MARCHANDISE - 'BUTTERFLY' NEUF-MOIS EN VIGUEUR LE "&amp;'OPTIONS - INTERVALLES DE MARGE'!A1</f>
        <v>IMPUTATIONS POUR POSITION MIXTE INTRA-MARCHANDISE - 'BUTTERFLY' NEUF-MOIS EN VIGUEUR LE 27 JANVIER 2022</v>
      </c>
      <c r="B44" s="121"/>
      <c r="C44" s="121"/>
      <c r="D44" s="121"/>
      <c r="E44" s="12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">
      <c r="A45" s="3"/>
      <c r="B45" s="122" t="s">
        <v>7</v>
      </c>
      <c r="C45" s="124" t="s">
        <v>8</v>
      </c>
      <c r="D45" s="124" t="s">
        <v>9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">
      <c r="A46" s="3"/>
      <c r="B46" s="123"/>
      <c r="C46" s="125"/>
      <c r="D46" s="125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">
      <c r="A47" s="3"/>
      <c r="B47" s="88" t="s">
        <v>904</v>
      </c>
      <c r="C47" s="19">
        <v>228</v>
      </c>
      <c r="D47" s="19">
        <v>228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x14ac:dyDescent="0.2">
      <c r="A48" s="3"/>
      <c r="B48" s="88" t="s">
        <v>905</v>
      </c>
      <c r="C48" s="19">
        <v>141</v>
      </c>
      <c r="D48" s="19">
        <v>142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x14ac:dyDescent="0.2">
      <c r="A49" s="3"/>
      <c r="B49" s="88" t="s">
        <v>906</v>
      </c>
      <c r="C49" s="19">
        <v>411</v>
      </c>
      <c r="D49" s="19">
        <v>409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x14ac:dyDescent="0.2">
      <c r="A50" s="3"/>
      <c r="B50" s="88" t="s">
        <v>907</v>
      </c>
      <c r="C50" s="19">
        <v>256</v>
      </c>
      <c r="D50" s="19">
        <v>256</v>
      </c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x14ac:dyDescent="0.2">
      <c r="A51" s="3"/>
      <c r="B51" s="88" t="s">
        <v>908</v>
      </c>
      <c r="C51" s="19">
        <v>272</v>
      </c>
      <c r="D51" s="19">
        <v>272</v>
      </c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5" thickBot="1" x14ac:dyDescent="0.25">
      <c r="A52" s="3"/>
      <c r="B52" s="89" t="s">
        <v>909</v>
      </c>
      <c r="C52" s="20">
        <v>201</v>
      </c>
      <c r="D52" s="20">
        <v>200</v>
      </c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x14ac:dyDescent="0.2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25">
      <c r="A54" s="120" t="str">
        <f>"IMPUTATIONS POUR POSITION MIXTE INTRA-MARCHANDISE - 'BUTTERFLY' ANNUEL EN VIGUEUR LE "&amp;'OPTIONS - INTERVALLES DE MARGE'!A1</f>
        <v>IMPUTATIONS POUR POSITION MIXTE INTRA-MARCHANDISE - 'BUTTERFLY' ANNUEL EN VIGUEUR LE 27 JANVIER 2022</v>
      </c>
      <c r="B54" s="121"/>
      <c r="C54" s="121"/>
      <c r="D54" s="121"/>
      <c r="E54" s="121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">
      <c r="A55" s="3"/>
      <c r="B55" s="122" t="s">
        <v>7</v>
      </c>
      <c r="C55" s="124" t="s">
        <v>8</v>
      </c>
      <c r="D55" s="124" t="s">
        <v>9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">
      <c r="A56" s="3"/>
      <c r="B56" s="123"/>
      <c r="C56" s="125"/>
      <c r="D56" s="125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x14ac:dyDescent="0.2">
      <c r="A57" s="3"/>
      <c r="B57" s="88" t="s">
        <v>910</v>
      </c>
      <c r="C57" s="19">
        <v>229</v>
      </c>
      <c r="D57" s="19">
        <v>229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x14ac:dyDescent="0.2">
      <c r="A58" s="3"/>
      <c r="B58" s="88" t="s">
        <v>911</v>
      </c>
      <c r="C58" s="19">
        <v>142</v>
      </c>
      <c r="D58" s="19">
        <v>142</v>
      </c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x14ac:dyDescent="0.2">
      <c r="A59" s="3"/>
      <c r="B59" s="88" t="s">
        <v>912</v>
      </c>
      <c r="C59" s="19">
        <v>411</v>
      </c>
      <c r="D59" s="19">
        <v>409</v>
      </c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5" thickBot="1" x14ac:dyDescent="0.25">
      <c r="A60" s="3"/>
      <c r="B60" s="89" t="s">
        <v>913</v>
      </c>
      <c r="C60" s="20">
        <v>288</v>
      </c>
      <c r="D60" s="20">
        <v>288</v>
      </c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x14ac:dyDescent="0.2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25">
      <c r="A62" s="120" t="str">
        <f>"IMPUTATIONS POUR POSITION MIXTE INTRA-MARCHANDISE - INTERMENSUELLE EN VIGUEUR LE "&amp;'OPTIONS - INTERVALLES DE MARGE'!A1</f>
        <v>IMPUTATIONS POUR POSITION MIXTE INTRA-MARCHANDISE - INTERMENSUELLE EN VIGUEUR LE 27 JANVIER 2022</v>
      </c>
      <c r="B62" s="121"/>
      <c r="C62" s="121"/>
      <c r="D62" s="121"/>
      <c r="E62" s="121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">
      <c r="A63" s="122" t="s">
        <v>0</v>
      </c>
      <c r="B63" s="126">
        <v>1</v>
      </c>
      <c r="C63" s="126">
        <v>2</v>
      </c>
      <c r="D63" s="126">
        <v>3</v>
      </c>
      <c r="E63" s="124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25">
      <c r="A64" s="123"/>
      <c r="B64" s="127"/>
      <c r="C64" s="127">
        <v>2</v>
      </c>
      <c r="D64" s="127">
        <v>3</v>
      </c>
      <c r="E64" s="128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5" x14ac:dyDescent="0.2">
      <c r="A65" s="22">
        <v>1</v>
      </c>
      <c r="B65" s="23">
        <v>187</v>
      </c>
      <c r="C65" s="24">
        <v>203</v>
      </c>
      <c r="D65" s="25">
        <v>205</v>
      </c>
      <c r="E65" s="26">
        <v>205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5" x14ac:dyDescent="0.2">
      <c r="A66" s="22">
        <v>2</v>
      </c>
      <c r="B66" s="27"/>
      <c r="C66" s="28">
        <v>369</v>
      </c>
      <c r="D66" s="29">
        <v>373</v>
      </c>
      <c r="E66" s="30">
        <v>385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5" x14ac:dyDescent="0.2">
      <c r="A67" s="22">
        <v>3</v>
      </c>
      <c r="B67" s="27"/>
      <c r="C67" s="31"/>
      <c r="D67" s="29">
        <v>202</v>
      </c>
      <c r="E67" s="30">
        <v>308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5.75" thickBot="1" x14ac:dyDescent="0.25">
      <c r="A68" s="32">
        <v>4</v>
      </c>
      <c r="B68" s="33"/>
      <c r="C68" s="34"/>
      <c r="D68" s="35"/>
      <c r="E68" s="36">
        <v>171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x14ac:dyDescent="0.2"/>
    <row r="70" spans="1:154" ht="15" customHeight="1" x14ac:dyDescent="0.2"/>
    <row r="71" spans="1:154" ht="15" customHeight="1" x14ac:dyDescent="0.2"/>
    <row r="72" spans="1:154" ht="15" customHeight="1" x14ac:dyDescent="0.2"/>
    <row r="73" spans="1:154" ht="15" customHeight="1" x14ac:dyDescent="0.2"/>
    <row r="74" spans="1:154" ht="15" customHeight="1" x14ac:dyDescent="0.2"/>
    <row r="75" spans="1:154" ht="15" customHeight="1" x14ac:dyDescent="0.2"/>
    <row r="76" spans="1:154" ht="15" customHeight="1" x14ac:dyDescent="0.2"/>
    <row r="77" spans="1:154" ht="15" customHeight="1" x14ac:dyDescent="0.2"/>
    <row r="78" spans="1:154" ht="15" customHeight="1" x14ac:dyDescent="0.2"/>
    <row r="79" spans="1:154" ht="15" customHeight="1" x14ac:dyDescent="0.2"/>
    <row r="80" spans="1:154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</sheetData>
  <mergeCells count="31">
    <mergeCell ref="B5:B6"/>
    <mergeCell ref="A1:E1"/>
    <mergeCell ref="A2:E2"/>
    <mergeCell ref="B3:B4"/>
    <mergeCell ref="C3:C4"/>
    <mergeCell ref="D3:D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A63:A64"/>
    <mergeCell ref="B63:B64"/>
    <mergeCell ref="C63:C64"/>
    <mergeCell ref="D63:D64"/>
    <mergeCell ref="E63:E64"/>
    <mergeCell ref="A54:E54"/>
    <mergeCell ref="B55:B56"/>
    <mergeCell ref="C55:C56"/>
    <mergeCell ref="D55:D56"/>
    <mergeCell ref="A62:E62"/>
  </mergeCells>
  <conditionalFormatting sqref="B65:E68">
    <cfRule type="cellIs" dxfId="3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37"/>
      <c r="B1" s="137"/>
      <c r="C1" s="137"/>
      <c r="D1" s="137"/>
      <c r="E1" s="137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20" t="str">
        <f>"GROUPEMENT DES SDV EN VIGUEUR LE "&amp;'OPTIONS - INTERVALLES DE MARGE'!A1</f>
        <v>GROUPEMENT DES SDV EN VIGUEUR LE 27 JANVIER 2022</v>
      </c>
      <c r="B2" s="121"/>
      <c r="C2" s="121"/>
      <c r="D2" s="121"/>
      <c r="E2" s="12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38" t="s">
        <v>36</v>
      </c>
      <c r="C3" s="134" t="s">
        <v>4</v>
      </c>
      <c r="D3" s="134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x14ac:dyDescent="0.2">
      <c r="A4" s="3"/>
      <c r="B4" s="139"/>
      <c r="C4" s="140"/>
      <c r="D4" s="140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ht="15" thickBot="1" x14ac:dyDescent="0.25">
      <c r="A5" s="3"/>
      <c r="B5" s="93">
        <v>1</v>
      </c>
      <c r="C5" s="6" t="s">
        <v>914</v>
      </c>
      <c r="D5" s="6">
        <v>202212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92">
        <v>2</v>
      </c>
      <c r="C6" s="94" t="s">
        <v>915</v>
      </c>
      <c r="D6" s="94">
        <v>202312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29">
        <v>3</v>
      </c>
      <c r="C7" s="8" t="s">
        <v>916</v>
      </c>
      <c r="D7" s="8">
        <v>202412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x14ac:dyDescent="0.2">
      <c r="A8" s="3"/>
      <c r="B8" s="131"/>
      <c r="C8" s="6" t="s">
        <v>917</v>
      </c>
      <c r="D8" s="6">
        <v>202512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ht="15" thickBot="1" x14ac:dyDescent="0.25">
      <c r="A9" s="3"/>
      <c r="B9" s="130"/>
      <c r="C9" s="7" t="s">
        <v>918</v>
      </c>
      <c r="D9" s="7">
        <v>202612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x14ac:dyDescent="0.2">
      <c r="A10" s="10"/>
      <c r="B10" s="11"/>
      <c r="C10" s="3"/>
      <c r="D10" s="3"/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ht="49.5" customHeight="1" thickBot="1" x14ac:dyDescent="0.25">
      <c r="A11" s="120" t="str">
        <f>"IMPUTATIONS POUR POSITION MIXTE INTRA-MARCHANDISE - INTERMENSUELLE EN VIGUEUR LE "&amp;'OPTIONS - INTERVALLES DE MARGE'!A1</f>
        <v>IMPUTATIONS POUR POSITION MIXTE INTRA-MARCHANDISE - INTERMENSUELLE EN VIGUEUR LE 27 JANVIER 2022</v>
      </c>
      <c r="B11" s="121"/>
      <c r="C11" s="121"/>
      <c r="D11" s="121"/>
      <c r="E11" s="121"/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x14ac:dyDescent="0.2">
      <c r="A12" s="122" t="s">
        <v>0</v>
      </c>
      <c r="B12" s="126">
        <v>1</v>
      </c>
      <c r="C12" s="126">
        <v>2</v>
      </c>
      <c r="D12" s="124">
        <v>3</v>
      </c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thickBot="1" x14ac:dyDescent="0.25">
      <c r="A13" s="123"/>
      <c r="B13" s="127"/>
      <c r="C13" s="127">
        <v>2</v>
      </c>
      <c r="D13" s="128">
        <v>3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15" x14ac:dyDescent="0.2">
      <c r="A14" s="22">
        <v>1</v>
      </c>
      <c r="B14" s="23"/>
      <c r="C14" s="24">
        <v>193</v>
      </c>
      <c r="D14" s="26">
        <v>232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5" x14ac:dyDescent="0.2">
      <c r="A15" s="22">
        <v>2</v>
      </c>
      <c r="B15" s="27"/>
      <c r="C15" s="28"/>
      <c r="D15" s="30">
        <v>276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.75" thickBot="1" x14ac:dyDescent="0.25">
      <c r="A16" s="32">
        <v>3</v>
      </c>
      <c r="B16" s="33"/>
      <c r="C16" s="34"/>
      <c r="D16" s="36">
        <v>167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10"/>
      <c r="B17" s="11"/>
      <c r="C17" s="3"/>
      <c r="D17" s="3"/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x14ac:dyDescent="0.2"/>
    <row r="19" spans="1:154" ht="15" customHeight="1" x14ac:dyDescent="0.2"/>
    <row r="20" spans="1:154" ht="15" customHeight="1" x14ac:dyDescent="0.2"/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1">
    <mergeCell ref="B7:B9"/>
    <mergeCell ref="A11:E11"/>
    <mergeCell ref="A12:A13"/>
    <mergeCell ref="B12:B13"/>
    <mergeCell ref="C12:C13"/>
    <mergeCell ref="D12:D13"/>
    <mergeCell ref="A1:E1"/>
    <mergeCell ref="A2:E2"/>
    <mergeCell ref="B3:B4"/>
    <mergeCell ref="C3:C4"/>
    <mergeCell ref="D3:D4"/>
  </mergeCells>
  <conditionalFormatting sqref="B14:D16">
    <cfRule type="cellIs" dxfId="2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37"/>
      <c r="B1" s="137"/>
      <c r="C1" s="137"/>
      <c r="D1" s="137"/>
      <c r="E1" s="137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20" t="str">
        <f>"GROUPEMENT DES SXF EN VIGUEUR LE "&amp;'OPTIONS - INTERVALLES DE MARGE'!A1</f>
        <v>GROUPEMENT DES SXF EN VIGUEUR LE 27 JANVIER 2022</v>
      </c>
      <c r="B2" s="121"/>
      <c r="C2" s="121"/>
      <c r="D2" s="121"/>
      <c r="E2" s="12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38" t="s">
        <v>36</v>
      </c>
      <c r="C3" s="134" t="s">
        <v>4</v>
      </c>
      <c r="D3" s="134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thickBot="1" x14ac:dyDescent="0.25">
      <c r="A4" s="3"/>
      <c r="B4" s="139"/>
      <c r="C4" s="140"/>
      <c r="D4" s="140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x14ac:dyDescent="0.2">
      <c r="A5" s="3"/>
      <c r="B5" s="129">
        <v>1</v>
      </c>
      <c r="C5" s="8" t="s">
        <v>919</v>
      </c>
      <c r="D5" s="8">
        <v>202203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131"/>
      <c r="C6" s="6" t="s">
        <v>920</v>
      </c>
      <c r="D6" s="7">
        <v>202206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31"/>
      <c r="C7" s="6" t="s">
        <v>921</v>
      </c>
      <c r="D7" s="8">
        <v>202209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ht="15" thickBot="1" x14ac:dyDescent="0.25">
      <c r="A8" s="3"/>
      <c r="B8" s="130"/>
      <c r="C8" s="7" t="s">
        <v>922</v>
      </c>
      <c r="D8" s="7">
        <v>202212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x14ac:dyDescent="0.2">
      <c r="A9" s="3"/>
      <c r="B9" s="129">
        <v>2</v>
      </c>
      <c r="C9" s="8" t="s">
        <v>923</v>
      </c>
      <c r="D9" s="8">
        <v>202312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ht="15" thickBot="1" x14ac:dyDescent="0.25">
      <c r="A10" s="10"/>
      <c r="B10" s="130"/>
      <c r="C10" s="7" t="s">
        <v>924</v>
      </c>
      <c r="D10" s="7">
        <v>202412</v>
      </c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x14ac:dyDescent="0.2">
      <c r="B11" s="129">
        <v>3</v>
      </c>
      <c r="C11" s="8" t="s">
        <v>925</v>
      </c>
      <c r="D11" s="8">
        <v>202512</v>
      </c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thickBot="1" x14ac:dyDescent="0.25">
      <c r="B12" s="130"/>
      <c r="C12" s="7" t="s">
        <v>926</v>
      </c>
      <c r="D12" s="7">
        <v>202612</v>
      </c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x14ac:dyDescent="0.2"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49.5" customHeight="1" thickBot="1" x14ac:dyDescent="0.25">
      <c r="A14" s="120" t="str">
        <f>"IMPUTATIONS POUR POSITION MIXTE INTRA-MARCHANDISE - INTERMENSUELLE EN VIGUEUR LE "&amp;'OPTIONS - INTERVALLES DE MARGE'!A1</f>
        <v>IMPUTATIONS POUR POSITION MIXTE INTRA-MARCHANDISE - INTERMENSUELLE EN VIGUEUR LE 27 JANVIER 2022</v>
      </c>
      <c r="B14" s="121"/>
      <c r="C14" s="121"/>
      <c r="D14" s="121"/>
      <c r="E14" s="12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4.25" customHeight="1" x14ac:dyDescent="0.2">
      <c r="A15" s="122" t="s">
        <v>0</v>
      </c>
      <c r="B15" s="141">
        <v>1</v>
      </c>
      <c r="C15" s="141">
        <v>2</v>
      </c>
      <c r="D15" s="134">
        <v>3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" customHeight="1" thickBot="1" x14ac:dyDescent="0.25">
      <c r="A16" s="123"/>
      <c r="B16" s="142"/>
      <c r="C16" s="142">
        <v>2</v>
      </c>
      <c r="D16" s="143">
        <v>3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22">
        <v>1</v>
      </c>
      <c r="B17" s="23">
        <v>500</v>
      </c>
      <c r="C17" s="24">
        <v>1451</v>
      </c>
      <c r="D17" s="26">
        <v>2196</v>
      </c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ht="15" x14ac:dyDescent="0.2">
      <c r="A18" s="22">
        <v>2</v>
      </c>
      <c r="B18" s="27"/>
      <c r="C18" s="28">
        <v>600</v>
      </c>
      <c r="D18" s="30">
        <v>1719</v>
      </c>
      <c r="E18" s="3"/>
    </row>
    <row r="19" spans="1:154" ht="15" customHeight="1" thickBot="1" x14ac:dyDescent="0.25">
      <c r="A19" s="32">
        <v>3</v>
      </c>
      <c r="B19" s="33"/>
      <c r="C19" s="34"/>
      <c r="D19" s="36">
        <v>628</v>
      </c>
      <c r="E19" s="3"/>
    </row>
    <row r="20" spans="1:154" ht="15" customHeight="1" x14ac:dyDescent="0.2">
      <c r="A20" s="10"/>
      <c r="B20" s="11"/>
      <c r="C20" s="3"/>
      <c r="D20" s="3"/>
      <c r="E20" s="3"/>
    </row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B5:B8"/>
    <mergeCell ref="A1:E1"/>
    <mergeCell ref="A2:E2"/>
    <mergeCell ref="B3:B4"/>
    <mergeCell ref="C3:C4"/>
    <mergeCell ref="D3:D4"/>
    <mergeCell ref="B9:B10"/>
    <mergeCell ref="B11:B12"/>
    <mergeCell ref="A14:E14"/>
    <mergeCell ref="A15:A16"/>
    <mergeCell ref="B15:B16"/>
    <mergeCell ref="C15:C16"/>
    <mergeCell ref="D15:D16"/>
  </mergeCells>
  <conditionalFormatting sqref="B17:D17 C18:D19">
    <cfRule type="cellIs" dxfId="1" priority="2" stopIfTrue="1" operator="equal">
      <formula>0</formula>
    </cfRule>
  </conditionalFormatting>
  <conditionalFormatting sqref="B18:B19">
    <cfRule type="cellIs" dxfId="0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55"/>
  <sheetViews>
    <sheetView view="pageBreakPreview" zoomScale="80" zoomScaleNormal="70" zoomScaleSheetLayoutView="80" workbookViewId="0">
      <selection activeCell="M151" sqref="M151"/>
    </sheetView>
  </sheetViews>
  <sheetFormatPr defaultColWidth="11.42578125" defaultRowHeight="15" x14ac:dyDescent="0.25"/>
  <cols>
    <col min="1" max="1" width="23.7109375" customWidth="1"/>
    <col min="2" max="2" width="76.7109375" bestFit="1" customWidth="1"/>
    <col min="3" max="3" width="34.28515625" customWidth="1"/>
    <col min="4" max="4" width="42.28515625" customWidth="1"/>
  </cols>
  <sheetData>
    <row r="1" spans="1:4" ht="60" customHeight="1" x14ac:dyDescent="0.25">
      <c r="A1" s="169"/>
      <c r="B1" s="170"/>
      <c r="C1" s="170"/>
      <c r="D1" s="171"/>
    </row>
    <row r="2" spans="1:4" ht="50.1" customHeight="1" thickBot="1" x14ac:dyDescent="0.3">
      <c r="A2" s="144" t="str">
        <f>"IMPUTATIONS POUR POSITION MIXTE INTRA-MARCHANDISES INTERMENSUELLE EN VIGUEUR LE "&amp;'OPTIONS - INTERVALLES DE MARGE'!A1</f>
        <v>IMPUTATIONS POUR POSITION MIXTE INTRA-MARCHANDISES INTERMENSUELLE EN VIGUEUR LE 27 JANVIER 2022</v>
      </c>
      <c r="B2" s="145"/>
      <c r="C2" s="145"/>
      <c r="D2" s="146"/>
    </row>
    <row r="3" spans="1:4" x14ac:dyDescent="0.25">
      <c r="A3" s="147" t="s">
        <v>20</v>
      </c>
      <c r="B3" s="149" t="s">
        <v>21</v>
      </c>
      <c r="C3" s="149" t="s">
        <v>22</v>
      </c>
      <c r="D3" s="149" t="s">
        <v>23</v>
      </c>
    </row>
    <row r="4" spans="1:4" ht="24" customHeight="1" thickBot="1" x14ac:dyDescent="0.3">
      <c r="A4" s="148"/>
      <c r="B4" s="150"/>
      <c r="C4" s="150"/>
      <c r="D4" s="150"/>
    </row>
    <row r="5" spans="1:4" x14ac:dyDescent="0.25">
      <c r="A5" s="65" t="s">
        <v>672</v>
      </c>
      <c r="B5" s="66" t="s">
        <v>997</v>
      </c>
      <c r="C5" s="67">
        <v>450</v>
      </c>
      <c r="D5" s="68">
        <v>450</v>
      </c>
    </row>
    <row r="6" spans="1:4" x14ac:dyDescent="0.25">
      <c r="A6" s="65" t="s">
        <v>674</v>
      </c>
      <c r="B6" s="66" t="s">
        <v>998</v>
      </c>
      <c r="C6" s="67">
        <v>450</v>
      </c>
      <c r="D6" s="68">
        <v>450</v>
      </c>
    </row>
    <row r="7" spans="1:4" x14ac:dyDescent="0.25">
      <c r="A7" s="65" t="s">
        <v>676</v>
      </c>
      <c r="B7" s="66" t="s">
        <v>999</v>
      </c>
      <c r="C7" s="67">
        <v>225</v>
      </c>
      <c r="D7" s="68">
        <v>225</v>
      </c>
    </row>
    <row r="8" spans="1:4" x14ac:dyDescent="0.25">
      <c r="A8" s="65" t="s">
        <v>683</v>
      </c>
      <c r="B8" s="66" t="s">
        <v>1000</v>
      </c>
      <c r="C8" s="67">
        <v>450</v>
      </c>
      <c r="D8" s="68">
        <v>450</v>
      </c>
    </row>
    <row r="9" spans="1:4" x14ac:dyDescent="0.25">
      <c r="A9" s="65" t="s">
        <v>685</v>
      </c>
      <c r="B9" s="66" t="s">
        <v>1001</v>
      </c>
      <c r="C9" s="67">
        <v>200</v>
      </c>
      <c r="D9" s="68">
        <v>200</v>
      </c>
    </row>
    <row r="10" spans="1:4" x14ac:dyDescent="0.25">
      <c r="A10" s="63" t="s">
        <v>687</v>
      </c>
      <c r="B10" s="49" t="s">
        <v>1002</v>
      </c>
      <c r="C10" s="67">
        <v>200</v>
      </c>
      <c r="D10" s="68">
        <v>200</v>
      </c>
    </row>
    <row r="11" spans="1:4" x14ac:dyDescent="0.25">
      <c r="A11" s="65" t="s">
        <v>693</v>
      </c>
      <c r="B11" s="66" t="s">
        <v>1003</v>
      </c>
      <c r="C11" s="67">
        <v>125</v>
      </c>
      <c r="D11" s="68">
        <v>125</v>
      </c>
    </row>
    <row r="12" spans="1:4" x14ac:dyDescent="0.25">
      <c r="A12" s="65" t="s">
        <v>695</v>
      </c>
      <c r="B12" s="66" t="s">
        <v>1004</v>
      </c>
      <c r="C12" s="67">
        <v>100</v>
      </c>
      <c r="D12" s="68">
        <v>100</v>
      </c>
    </row>
    <row r="13" spans="1:4" x14ac:dyDescent="0.25">
      <c r="A13" s="65" t="s">
        <v>697</v>
      </c>
      <c r="B13" s="66" t="s">
        <v>1005</v>
      </c>
      <c r="C13" s="67">
        <v>100</v>
      </c>
      <c r="D13" s="68">
        <v>100</v>
      </c>
    </row>
    <row r="14" spans="1:4" x14ac:dyDescent="0.25">
      <c r="A14" s="65" t="s">
        <v>701</v>
      </c>
      <c r="B14" s="66" t="s">
        <v>1007</v>
      </c>
      <c r="C14" s="67">
        <v>100</v>
      </c>
      <c r="D14" s="68">
        <v>100</v>
      </c>
    </row>
    <row r="15" spans="1:4" x14ac:dyDescent="0.25">
      <c r="A15" s="65" t="s">
        <v>703</v>
      </c>
      <c r="B15" s="69" t="s">
        <v>1008</v>
      </c>
      <c r="C15" s="67">
        <v>100</v>
      </c>
      <c r="D15" s="68">
        <v>100</v>
      </c>
    </row>
    <row r="16" spans="1:4" x14ac:dyDescent="0.25">
      <c r="A16" s="65" t="s">
        <v>705</v>
      </c>
      <c r="B16" s="69" t="s">
        <v>1009</v>
      </c>
      <c r="C16" s="67">
        <v>125</v>
      </c>
      <c r="D16" s="68">
        <v>125</v>
      </c>
    </row>
    <row r="17" spans="1:4" x14ac:dyDescent="0.25">
      <c r="A17" s="65" t="s">
        <v>707</v>
      </c>
      <c r="B17" s="69" t="s">
        <v>1010</v>
      </c>
      <c r="C17" s="67">
        <v>100</v>
      </c>
      <c r="D17" s="68">
        <v>100</v>
      </c>
    </row>
    <row r="18" spans="1:4" x14ac:dyDescent="0.25">
      <c r="A18" s="65" t="s">
        <v>709</v>
      </c>
      <c r="B18" s="69" t="s">
        <v>1011</v>
      </c>
      <c r="C18" s="67">
        <v>100</v>
      </c>
      <c r="D18" s="68">
        <v>100</v>
      </c>
    </row>
    <row r="19" spans="1:4" x14ac:dyDescent="0.25">
      <c r="A19" s="65"/>
      <c r="B19" s="66"/>
      <c r="C19" s="67"/>
      <c r="D19" s="68"/>
    </row>
    <row r="20" spans="1:4" x14ac:dyDescent="0.25">
      <c r="A20" s="65"/>
      <c r="B20" s="66"/>
      <c r="C20" s="67"/>
      <c r="D20" s="70"/>
    </row>
    <row r="21" spans="1:4" x14ac:dyDescent="0.25">
      <c r="A21" s="65"/>
      <c r="B21" s="66"/>
      <c r="C21" s="67"/>
      <c r="D21" s="70"/>
    </row>
    <row r="22" spans="1:4" x14ac:dyDescent="0.25">
      <c r="A22" s="65"/>
      <c r="B22" s="66"/>
      <c r="C22" s="67"/>
      <c r="D22" s="70"/>
    </row>
    <row r="23" spans="1:4" x14ac:dyDescent="0.25">
      <c r="A23" s="65"/>
      <c r="B23" s="66"/>
      <c r="C23" s="67"/>
      <c r="D23" s="70"/>
    </row>
    <row r="24" spans="1:4" x14ac:dyDescent="0.25">
      <c r="A24" s="65"/>
      <c r="B24" s="66"/>
      <c r="C24" s="67"/>
      <c r="D24" s="70"/>
    </row>
    <row r="25" spans="1:4" ht="15" customHeight="1" x14ac:dyDescent="0.25">
      <c r="A25" s="65"/>
      <c r="B25" s="66"/>
      <c r="C25" s="67"/>
      <c r="D25" s="70"/>
    </row>
    <row r="26" spans="1:4" x14ac:dyDescent="0.25">
      <c r="A26" s="65"/>
      <c r="B26" s="66"/>
      <c r="C26" s="67"/>
      <c r="D26" s="70"/>
    </row>
    <row r="27" spans="1:4" x14ac:dyDescent="0.25">
      <c r="A27" s="65"/>
      <c r="B27" s="66"/>
      <c r="C27" s="67"/>
      <c r="D27" s="70"/>
    </row>
    <row r="28" spans="1:4" ht="23.25" customHeight="1" x14ac:dyDescent="0.25">
      <c r="A28" s="65"/>
      <c r="B28" s="66"/>
      <c r="C28" s="67"/>
      <c r="D28" s="70"/>
    </row>
    <row r="29" spans="1:4" x14ac:dyDescent="0.25">
      <c r="A29" s="71"/>
      <c r="B29" s="72"/>
      <c r="C29" s="73"/>
      <c r="D29" s="74"/>
    </row>
    <row r="30" spans="1:4" ht="60.75" customHeight="1" thickBot="1" x14ac:dyDescent="0.3">
      <c r="A30" s="144" t="str">
        <f>"IMPUTATIONS POUR POSITION MIXTE INTRA-MARCHANDISES INTERMENSUELLE SUR CONTRATS À TERME SUR ACTIONS EN VIGUEUR LE "&amp;'OPTIONS - INTERVALLES DE MARGE'!A1</f>
        <v>IMPUTATIONS POUR POSITION MIXTE INTRA-MARCHANDISES INTERMENSUELLE SUR CONTRATS À TERME SUR ACTIONS EN VIGUEUR LE 27 JANVIER 2022</v>
      </c>
      <c r="B30" s="145"/>
      <c r="C30" s="145"/>
      <c r="D30" s="146"/>
    </row>
    <row r="31" spans="1:4" ht="15" customHeight="1" x14ac:dyDescent="0.25">
      <c r="A31" s="147" t="s">
        <v>20</v>
      </c>
      <c r="B31" s="149" t="s">
        <v>21</v>
      </c>
      <c r="C31" s="149" t="s">
        <v>37</v>
      </c>
      <c r="D31" s="149" t="s">
        <v>38</v>
      </c>
    </row>
    <row r="32" spans="1:4" ht="15.75" thickBot="1" x14ac:dyDescent="0.3">
      <c r="A32" s="148"/>
      <c r="B32" s="150"/>
      <c r="C32" s="150"/>
      <c r="D32" s="150"/>
    </row>
    <row r="33" spans="1:4" x14ac:dyDescent="0.25">
      <c r="A33" s="65" t="s">
        <v>711</v>
      </c>
      <c r="B33" s="69" t="s">
        <v>935</v>
      </c>
      <c r="C33" s="67">
        <v>75</v>
      </c>
      <c r="D33" s="68">
        <v>75</v>
      </c>
    </row>
    <row r="34" spans="1:4" x14ac:dyDescent="0.25">
      <c r="A34" s="65" t="s">
        <v>712</v>
      </c>
      <c r="B34" s="69" t="s">
        <v>127</v>
      </c>
      <c r="C34" s="67">
        <v>75</v>
      </c>
      <c r="D34" s="68">
        <v>75</v>
      </c>
    </row>
    <row r="35" spans="1:4" x14ac:dyDescent="0.25">
      <c r="A35" s="65" t="s">
        <v>713</v>
      </c>
      <c r="B35" s="69" t="s">
        <v>934</v>
      </c>
      <c r="C35" s="67">
        <v>75</v>
      </c>
      <c r="D35" s="68">
        <v>75</v>
      </c>
    </row>
    <row r="36" spans="1:4" x14ac:dyDescent="0.25">
      <c r="A36" s="65" t="s">
        <v>714</v>
      </c>
      <c r="B36" s="69" t="s">
        <v>61</v>
      </c>
      <c r="C36" s="67">
        <v>75</v>
      </c>
      <c r="D36" s="68">
        <v>75</v>
      </c>
    </row>
    <row r="37" spans="1:4" x14ac:dyDescent="0.25">
      <c r="A37" s="65" t="s">
        <v>715</v>
      </c>
      <c r="B37" s="69" t="s">
        <v>69</v>
      </c>
      <c r="C37" s="67">
        <v>75</v>
      </c>
      <c r="D37" s="68">
        <v>75</v>
      </c>
    </row>
    <row r="38" spans="1:4" x14ac:dyDescent="0.25">
      <c r="A38" s="65" t="s">
        <v>716</v>
      </c>
      <c r="B38" s="69" t="s">
        <v>933</v>
      </c>
      <c r="C38" s="67">
        <v>75</v>
      </c>
      <c r="D38" s="68">
        <v>75</v>
      </c>
    </row>
    <row r="39" spans="1:4" x14ac:dyDescent="0.25">
      <c r="A39" s="65" t="s">
        <v>717</v>
      </c>
      <c r="B39" s="69" t="s">
        <v>87</v>
      </c>
      <c r="C39" s="67">
        <v>75</v>
      </c>
      <c r="D39" s="68">
        <v>75</v>
      </c>
    </row>
    <row r="40" spans="1:4" x14ac:dyDescent="0.25">
      <c r="A40" s="65" t="s">
        <v>718</v>
      </c>
      <c r="B40" s="69" t="s">
        <v>939</v>
      </c>
      <c r="C40" s="67">
        <v>75</v>
      </c>
      <c r="D40" s="68">
        <v>75</v>
      </c>
    </row>
    <row r="41" spans="1:4" x14ac:dyDescent="0.25">
      <c r="A41" s="65" t="s">
        <v>719</v>
      </c>
      <c r="B41" s="69" t="s">
        <v>103</v>
      </c>
      <c r="C41" s="67">
        <v>75</v>
      </c>
      <c r="D41" s="68">
        <v>75</v>
      </c>
    </row>
    <row r="42" spans="1:4" x14ac:dyDescent="0.25">
      <c r="A42" s="65" t="s">
        <v>720</v>
      </c>
      <c r="B42" s="69" t="s">
        <v>940</v>
      </c>
      <c r="C42" s="67">
        <v>75</v>
      </c>
      <c r="D42" s="68">
        <v>75</v>
      </c>
    </row>
    <row r="43" spans="1:4" x14ac:dyDescent="0.25">
      <c r="A43" s="65" t="s">
        <v>721</v>
      </c>
      <c r="B43" s="69" t="s">
        <v>946</v>
      </c>
      <c r="C43" s="67">
        <v>75</v>
      </c>
      <c r="D43" s="68">
        <v>75</v>
      </c>
    </row>
    <row r="44" spans="1:4" x14ac:dyDescent="0.25">
      <c r="A44" s="65" t="s">
        <v>722</v>
      </c>
      <c r="B44" s="69" t="s">
        <v>169</v>
      </c>
      <c r="C44" s="67">
        <v>75</v>
      </c>
      <c r="D44" s="68">
        <v>75</v>
      </c>
    </row>
    <row r="45" spans="1:4" x14ac:dyDescent="0.25">
      <c r="A45" s="65" t="s">
        <v>723</v>
      </c>
      <c r="B45" s="69" t="s">
        <v>135</v>
      </c>
      <c r="C45" s="67">
        <v>75</v>
      </c>
      <c r="D45" s="68">
        <v>75</v>
      </c>
    </row>
    <row r="46" spans="1:4" x14ac:dyDescent="0.25">
      <c r="A46" s="65" t="s">
        <v>724</v>
      </c>
      <c r="B46" s="69" t="s">
        <v>981</v>
      </c>
      <c r="C46" s="67">
        <v>75</v>
      </c>
      <c r="D46" s="68">
        <v>75</v>
      </c>
    </row>
    <row r="47" spans="1:4" x14ac:dyDescent="0.25">
      <c r="A47" s="65" t="s">
        <v>725</v>
      </c>
      <c r="B47" s="69" t="s">
        <v>947</v>
      </c>
      <c r="C47" s="67">
        <v>75</v>
      </c>
      <c r="D47" s="68">
        <v>75</v>
      </c>
    </row>
    <row r="48" spans="1:4" x14ac:dyDescent="0.25">
      <c r="A48" s="65" t="s">
        <v>726</v>
      </c>
      <c r="B48" s="69" t="s">
        <v>948</v>
      </c>
      <c r="C48" s="67">
        <v>75</v>
      </c>
      <c r="D48" s="68">
        <v>75</v>
      </c>
    </row>
    <row r="49" spans="1:4" x14ac:dyDescent="0.25">
      <c r="A49" s="65" t="s">
        <v>727</v>
      </c>
      <c r="B49" s="69" t="s">
        <v>163</v>
      </c>
      <c r="C49" s="67">
        <v>75</v>
      </c>
      <c r="D49" s="68">
        <v>75</v>
      </c>
    </row>
    <row r="50" spans="1:4" x14ac:dyDescent="0.25">
      <c r="A50" s="65" t="s">
        <v>728</v>
      </c>
      <c r="B50" s="69" t="s">
        <v>949</v>
      </c>
      <c r="C50" s="67">
        <v>75</v>
      </c>
      <c r="D50" s="68">
        <v>75</v>
      </c>
    </row>
    <row r="51" spans="1:4" x14ac:dyDescent="0.25">
      <c r="A51" s="65" t="s">
        <v>729</v>
      </c>
      <c r="B51" s="69" t="s">
        <v>153</v>
      </c>
      <c r="C51" s="67">
        <v>75</v>
      </c>
      <c r="D51" s="68">
        <v>75</v>
      </c>
    </row>
    <row r="52" spans="1:4" x14ac:dyDescent="0.25">
      <c r="A52" s="65" t="s">
        <v>730</v>
      </c>
      <c r="B52" s="69" t="s">
        <v>203</v>
      </c>
      <c r="C52" s="67">
        <v>75</v>
      </c>
      <c r="D52" s="68">
        <v>75</v>
      </c>
    </row>
    <row r="53" spans="1:4" x14ac:dyDescent="0.25">
      <c r="A53" s="65" t="s">
        <v>731</v>
      </c>
      <c r="B53" s="69" t="s">
        <v>235</v>
      </c>
      <c r="C53" s="67">
        <v>75</v>
      </c>
      <c r="D53" s="68">
        <v>75</v>
      </c>
    </row>
    <row r="54" spans="1:4" x14ac:dyDescent="0.25">
      <c r="A54" s="65" t="s">
        <v>732</v>
      </c>
      <c r="B54" s="69" t="s">
        <v>223</v>
      </c>
      <c r="C54" s="67">
        <v>75</v>
      </c>
      <c r="D54" s="68">
        <v>75</v>
      </c>
    </row>
    <row r="55" spans="1:4" x14ac:dyDescent="0.25">
      <c r="A55" s="65" t="s">
        <v>733</v>
      </c>
      <c r="B55" s="69" t="s">
        <v>617</v>
      </c>
      <c r="C55" s="67">
        <v>75</v>
      </c>
      <c r="D55" s="68">
        <v>75</v>
      </c>
    </row>
    <row r="56" spans="1:4" x14ac:dyDescent="0.25">
      <c r="A56" s="65" t="s">
        <v>734</v>
      </c>
      <c r="B56" s="69" t="s">
        <v>97</v>
      </c>
      <c r="C56" s="67">
        <v>75</v>
      </c>
      <c r="D56" s="68">
        <v>75</v>
      </c>
    </row>
    <row r="57" spans="1:4" x14ac:dyDescent="0.25">
      <c r="A57" s="65" t="s">
        <v>735</v>
      </c>
      <c r="B57" s="69" t="s">
        <v>229</v>
      </c>
      <c r="C57" s="67">
        <v>75</v>
      </c>
      <c r="D57" s="68">
        <v>75</v>
      </c>
    </row>
    <row r="58" spans="1:4" x14ac:dyDescent="0.25">
      <c r="A58" s="65" t="s">
        <v>736</v>
      </c>
      <c r="B58" s="69" t="s">
        <v>233</v>
      </c>
      <c r="C58" s="67">
        <v>75</v>
      </c>
      <c r="D58" s="68">
        <v>75</v>
      </c>
    </row>
    <row r="59" spans="1:4" x14ac:dyDescent="0.25">
      <c r="A59" s="65" t="s">
        <v>737</v>
      </c>
      <c r="B59" s="69" t="s">
        <v>245</v>
      </c>
      <c r="C59" s="67">
        <v>75</v>
      </c>
      <c r="D59" s="68">
        <v>75</v>
      </c>
    </row>
    <row r="60" spans="1:4" x14ac:dyDescent="0.25">
      <c r="A60" s="65" t="s">
        <v>738</v>
      </c>
      <c r="B60" s="69" t="s">
        <v>247</v>
      </c>
      <c r="C60" s="67">
        <v>75</v>
      </c>
      <c r="D60" s="68">
        <v>75</v>
      </c>
    </row>
    <row r="61" spans="1:4" x14ac:dyDescent="0.25">
      <c r="A61" s="65" t="s">
        <v>739</v>
      </c>
      <c r="B61" s="69" t="s">
        <v>213</v>
      </c>
      <c r="C61" s="67">
        <v>75</v>
      </c>
      <c r="D61" s="68">
        <v>75</v>
      </c>
    </row>
    <row r="62" spans="1:4" x14ac:dyDescent="0.25">
      <c r="A62" s="65" t="s">
        <v>740</v>
      </c>
      <c r="B62" s="69" t="s">
        <v>966</v>
      </c>
      <c r="C62" s="67">
        <v>75</v>
      </c>
      <c r="D62" s="68">
        <v>75</v>
      </c>
    </row>
    <row r="63" spans="1:4" x14ac:dyDescent="0.25">
      <c r="A63" s="65" t="s">
        <v>741</v>
      </c>
      <c r="B63" s="69" t="s">
        <v>253</v>
      </c>
      <c r="C63" s="67">
        <v>75</v>
      </c>
      <c r="D63" s="68">
        <v>75</v>
      </c>
    </row>
    <row r="64" spans="1:4" x14ac:dyDescent="0.25">
      <c r="A64" s="65" t="s">
        <v>742</v>
      </c>
      <c r="B64" s="69" t="s">
        <v>265</v>
      </c>
      <c r="C64" s="67">
        <v>75</v>
      </c>
      <c r="D64" s="68">
        <v>75</v>
      </c>
    </row>
    <row r="65" spans="1:4" x14ac:dyDescent="0.25">
      <c r="A65" s="65" t="s">
        <v>743</v>
      </c>
      <c r="B65" s="69" t="s">
        <v>257</v>
      </c>
      <c r="C65" s="67">
        <v>75</v>
      </c>
      <c r="D65" s="68">
        <v>75</v>
      </c>
    </row>
    <row r="66" spans="1:4" x14ac:dyDescent="0.25">
      <c r="A66" s="65" t="s">
        <v>744</v>
      </c>
      <c r="B66" s="69" t="s">
        <v>952</v>
      </c>
      <c r="C66" s="67">
        <v>75</v>
      </c>
      <c r="D66" s="68">
        <v>75</v>
      </c>
    </row>
    <row r="67" spans="1:4" x14ac:dyDescent="0.25">
      <c r="A67" s="65" t="s">
        <v>745</v>
      </c>
      <c r="B67" s="69" t="s">
        <v>961</v>
      </c>
      <c r="C67" s="67">
        <v>75</v>
      </c>
      <c r="D67" s="68">
        <v>75</v>
      </c>
    </row>
    <row r="68" spans="1:4" x14ac:dyDescent="0.25">
      <c r="A68" s="65" t="s">
        <v>746</v>
      </c>
      <c r="B68" s="69" t="s">
        <v>953</v>
      </c>
      <c r="C68" s="67">
        <v>75</v>
      </c>
      <c r="D68" s="68">
        <v>75</v>
      </c>
    </row>
    <row r="69" spans="1:4" x14ac:dyDescent="0.25">
      <c r="A69" s="65" t="s">
        <v>747</v>
      </c>
      <c r="B69" s="69" t="s">
        <v>287</v>
      </c>
      <c r="C69" s="67">
        <v>75</v>
      </c>
      <c r="D69" s="68">
        <v>75</v>
      </c>
    </row>
    <row r="70" spans="1:4" x14ac:dyDescent="0.25">
      <c r="A70" s="65" t="s">
        <v>748</v>
      </c>
      <c r="B70" s="69" t="s">
        <v>249</v>
      </c>
      <c r="C70" s="67">
        <v>75</v>
      </c>
      <c r="D70" s="68">
        <v>75</v>
      </c>
    </row>
    <row r="71" spans="1:4" x14ac:dyDescent="0.25">
      <c r="A71" s="65" t="s">
        <v>749</v>
      </c>
      <c r="B71" s="69" t="s">
        <v>293</v>
      </c>
      <c r="C71" s="67">
        <v>75</v>
      </c>
      <c r="D71" s="68">
        <v>75</v>
      </c>
    </row>
    <row r="72" spans="1:4" x14ac:dyDescent="0.25">
      <c r="A72" s="65" t="s">
        <v>750</v>
      </c>
      <c r="B72" s="69" t="s">
        <v>959</v>
      </c>
      <c r="C72" s="67">
        <v>75</v>
      </c>
      <c r="D72" s="68">
        <v>75</v>
      </c>
    </row>
    <row r="73" spans="1:4" x14ac:dyDescent="0.25">
      <c r="A73" s="65" t="s">
        <v>751</v>
      </c>
      <c r="B73" s="69" t="s">
        <v>623</v>
      </c>
      <c r="C73" s="67">
        <v>75</v>
      </c>
      <c r="D73" s="68">
        <v>75</v>
      </c>
    </row>
    <row r="74" spans="1:4" x14ac:dyDescent="0.25">
      <c r="A74" s="65" t="s">
        <v>752</v>
      </c>
      <c r="B74" s="69" t="s">
        <v>960</v>
      </c>
      <c r="C74" s="67">
        <v>75</v>
      </c>
      <c r="D74" s="68">
        <v>75</v>
      </c>
    </row>
    <row r="75" spans="1:4" x14ac:dyDescent="0.25">
      <c r="A75" s="65" t="s">
        <v>753</v>
      </c>
      <c r="B75" s="69" t="s">
        <v>975</v>
      </c>
      <c r="C75" s="67">
        <v>75</v>
      </c>
      <c r="D75" s="68">
        <v>75</v>
      </c>
    </row>
    <row r="76" spans="1:4" x14ac:dyDescent="0.25">
      <c r="A76" s="65" t="s">
        <v>754</v>
      </c>
      <c r="B76" s="69" t="s">
        <v>627</v>
      </c>
      <c r="C76" s="67">
        <v>75</v>
      </c>
      <c r="D76" s="68">
        <v>75</v>
      </c>
    </row>
    <row r="77" spans="1:4" x14ac:dyDescent="0.25">
      <c r="A77" s="65" t="s">
        <v>755</v>
      </c>
      <c r="B77" s="69" t="s">
        <v>489</v>
      </c>
      <c r="C77" s="67">
        <v>75</v>
      </c>
      <c r="D77" s="68">
        <v>75</v>
      </c>
    </row>
    <row r="78" spans="1:4" x14ac:dyDescent="0.25">
      <c r="A78" s="65" t="s">
        <v>756</v>
      </c>
      <c r="B78" s="69" t="s">
        <v>341</v>
      </c>
      <c r="C78" s="67">
        <v>75</v>
      </c>
      <c r="D78" s="68">
        <v>75</v>
      </c>
    </row>
    <row r="79" spans="1:4" x14ac:dyDescent="0.25">
      <c r="A79" s="65" t="s">
        <v>757</v>
      </c>
      <c r="B79" s="69" t="s">
        <v>337</v>
      </c>
      <c r="C79" s="67">
        <v>75</v>
      </c>
      <c r="D79" s="68">
        <v>75</v>
      </c>
    </row>
    <row r="80" spans="1:4" x14ac:dyDescent="0.25">
      <c r="A80" s="65" t="s">
        <v>758</v>
      </c>
      <c r="B80" s="69" t="s">
        <v>339</v>
      </c>
      <c r="C80" s="67">
        <v>75</v>
      </c>
      <c r="D80" s="68">
        <v>75</v>
      </c>
    </row>
    <row r="81" spans="1:4" x14ac:dyDescent="0.25">
      <c r="A81" s="65" t="s">
        <v>759</v>
      </c>
      <c r="B81" s="69" t="s">
        <v>357</v>
      </c>
      <c r="C81" s="67">
        <v>75</v>
      </c>
      <c r="D81" s="68">
        <v>75</v>
      </c>
    </row>
    <row r="82" spans="1:4" x14ac:dyDescent="0.25">
      <c r="A82" s="65" t="s">
        <v>760</v>
      </c>
      <c r="B82" s="69" t="s">
        <v>980</v>
      </c>
      <c r="C82" s="67">
        <v>75</v>
      </c>
      <c r="D82" s="68">
        <v>75</v>
      </c>
    </row>
    <row r="83" spans="1:4" x14ac:dyDescent="0.25">
      <c r="A83" s="65" t="s">
        <v>761</v>
      </c>
      <c r="B83" s="69" t="s">
        <v>347</v>
      </c>
      <c r="C83" s="67">
        <v>75</v>
      </c>
      <c r="D83" s="68">
        <v>75</v>
      </c>
    </row>
    <row r="84" spans="1:4" x14ac:dyDescent="0.25">
      <c r="A84" s="65" t="s">
        <v>762</v>
      </c>
      <c r="B84" s="69" t="s">
        <v>967</v>
      </c>
      <c r="C84" s="67">
        <v>75</v>
      </c>
      <c r="D84" s="68">
        <v>75</v>
      </c>
    </row>
    <row r="85" spans="1:4" x14ac:dyDescent="0.25">
      <c r="A85" s="65" t="s">
        <v>763</v>
      </c>
      <c r="B85" s="69" t="s">
        <v>231</v>
      </c>
      <c r="C85" s="67">
        <v>75</v>
      </c>
      <c r="D85" s="68">
        <v>75</v>
      </c>
    </row>
    <row r="86" spans="1:4" x14ac:dyDescent="0.25">
      <c r="A86" s="65" t="s">
        <v>764</v>
      </c>
      <c r="B86" s="69" t="s">
        <v>968</v>
      </c>
      <c r="C86" s="67">
        <v>75</v>
      </c>
      <c r="D86" s="68">
        <v>75</v>
      </c>
    </row>
    <row r="87" spans="1:4" x14ac:dyDescent="0.25">
      <c r="A87" s="65" t="s">
        <v>765</v>
      </c>
      <c r="B87" s="69" t="s">
        <v>379</v>
      </c>
      <c r="C87" s="67">
        <v>75</v>
      </c>
      <c r="D87" s="68">
        <v>75</v>
      </c>
    </row>
    <row r="88" spans="1:4" x14ac:dyDescent="0.25">
      <c r="A88" s="65" t="s">
        <v>766</v>
      </c>
      <c r="B88" s="69" t="s">
        <v>299</v>
      </c>
      <c r="C88" s="67">
        <v>75</v>
      </c>
      <c r="D88" s="68">
        <v>75</v>
      </c>
    </row>
    <row r="89" spans="1:4" x14ac:dyDescent="0.25">
      <c r="A89" s="65" t="s">
        <v>767</v>
      </c>
      <c r="B89" s="69" t="s">
        <v>962</v>
      </c>
      <c r="C89" s="67">
        <v>75</v>
      </c>
      <c r="D89" s="68">
        <v>75</v>
      </c>
    </row>
    <row r="90" spans="1:4" x14ac:dyDescent="0.25">
      <c r="A90" s="65" t="s">
        <v>768</v>
      </c>
      <c r="B90" s="69" t="s">
        <v>255</v>
      </c>
      <c r="C90" s="67">
        <v>75</v>
      </c>
      <c r="D90" s="68">
        <v>75</v>
      </c>
    </row>
    <row r="91" spans="1:4" x14ac:dyDescent="0.25">
      <c r="A91" s="65" t="s">
        <v>769</v>
      </c>
      <c r="B91" s="69" t="s">
        <v>969</v>
      </c>
      <c r="C91" s="67">
        <v>75</v>
      </c>
      <c r="D91" s="68">
        <v>75</v>
      </c>
    </row>
    <row r="92" spans="1:4" x14ac:dyDescent="0.25">
      <c r="A92" s="65" t="s">
        <v>770</v>
      </c>
      <c r="B92" s="69" t="s">
        <v>387</v>
      </c>
      <c r="C92" s="67">
        <v>75</v>
      </c>
      <c r="D92" s="68">
        <v>75</v>
      </c>
    </row>
    <row r="93" spans="1:4" x14ac:dyDescent="0.25">
      <c r="A93" s="65" t="s">
        <v>771</v>
      </c>
      <c r="B93" s="69" t="s">
        <v>970</v>
      </c>
      <c r="C93" s="67">
        <v>75</v>
      </c>
      <c r="D93" s="68">
        <v>75</v>
      </c>
    </row>
    <row r="94" spans="1:4" x14ac:dyDescent="0.25">
      <c r="A94" s="65" t="s">
        <v>772</v>
      </c>
      <c r="B94" s="69" t="s">
        <v>267</v>
      </c>
      <c r="C94" s="67">
        <v>75</v>
      </c>
      <c r="D94" s="68">
        <v>75</v>
      </c>
    </row>
    <row r="95" spans="1:4" x14ac:dyDescent="0.25">
      <c r="A95" s="65" t="s">
        <v>773</v>
      </c>
      <c r="B95" s="69" t="s">
        <v>173</v>
      </c>
      <c r="C95" s="67">
        <v>75</v>
      </c>
      <c r="D95" s="68">
        <v>75</v>
      </c>
    </row>
    <row r="96" spans="1:4" x14ac:dyDescent="0.25">
      <c r="A96" s="65" t="s">
        <v>774</v>
      </c>
      <c r="B96" s="69" t="s">
        <v>941</v>
      </c>
      <c r="C96" s="67">
        <v>75</v>
      </c>
      <c r="D96" s="68">
        <v>75</v>
      </c>
    </row>
    <row r="97" spans="1:4" x14ac:dyDescent="0.25">
      <c r="A97" s="65" t="s">
        <v>775</v>
      </c>
      <c r="B97" s="69" t="s">
        <v>511</v>
      </c>
      <c r="C97" s="67">
        <v>75</v>
      </c>
      <c r="D97" s="68">
        <v>75</v>
      </c>
    </row>
    <row r="98" spans="1:4" x14ac:dyDescent="0.25">
      <c r="A98" s="65" t="s">
        <v>776</v>
      </c>
      <c r="B98" s="69" t="s">
        <v>403</v>
      </c>
      <c r="C98" s="67">
        <v>75</v>
      </c>
      <c r="D98" s="68">
        <v>75</v>
      </c>
    </row>
    <row r="99" spans="1:4" x14ac:dyDescent="0.25">
      <c r="A99" s="65" t="s">
        <v>777</v>
      </c>
      <c r="B99" s="69" t="s">
        <v>45</v>
      </c>
      <c r="C99" s="67">
        <v>75</v>
      </c>
      <c r="D99" s="68">
        <v>75</v>
      </c>
    </row>
    <row r="100" spans="1:4" x14ac:dyDescent="0.25">
      <c r="A100" s="65" t="s">
        <v>778</v>
      </c>
      <c r="B100" s="69" t="s">
        <v>943</v>
      </c>
      <c r="C100" s="67">
        <v>75</v>
      </c>
      <c r="D100" s="68">
        <v>75</v>
      </c>
    </row>
    <row r="101" spans="1:4" x14ac:dyDescent="0.25">
      <c r="A101" s="65" t="s">
        <v>779</v>
      </c>
      <c r="B101" s="69" t="s">
        <v>417</v>
      </c>
      <c r="C101" s="67">
        <v>75</v>
      </c>
      <c r="D101" s="68">
        <v>75</v>
      </c>
    </row>
    <row r="102" spans="1:4" x14ac:dyDescent="0.25">
      <c r="A102" s="65" t="s">
        <v>780</v>
      </c>
      <c r="B102" s="69" t="s">
        <v>205</v>
      </c>
      <c r="C102" s="67">
        <v>75</v>
      </c>
      <c r="D102" s="68">
        <v>75</v>
      </c>
    </row>
    <row r="103" spans="1:4" x14ac:dyDescent="0.25">
      <c r="A103" s="65" t="s">
        <v>781</v>
      </c>
      <c r="B103" s="69" t="s">
        <v>423</v>
      </c>
      <c r="C103" s="67">
        <v>75</v>
      </c>
      <c r="D103" s="68">
        <v>75</v>
      </c>
    </row>
    <row r="104" spans="1:4" x14ac:dyDescent="0.25">
      <c r="A104" s="65" t="s">
        <v>782</v>
      </c>
      <c r="B104" s="69" t="s">
        <v>549</v>
      </c>
      <c r="C104" s="67">
        <v>75</v>
      </c>
      <c r="D104" s="68">
        <v>75</v>
      </c>
    </row>
    <row r="105" spans="1:4" x14ac:dyDescent="0.25">
      <c r="A105" s="65" t="s">
        <v>783</v>
      </c>
      <c r="B105" s="69" t="s">
        <v>445</v>
      </c>
      <c r="C105" s="67">
        <v>75</v>
      </c>
      <c r="D105" s="68">
        <v>75</v>
      </c>
    </row>
    <row r="106" spans="1:4" x14ac:dyDescent="0.25">
      <c r="A106" s="65" t="s">
        <v>784</v>
      </c>
      <c r="B106" s="69" t="s">
        <v>601</v>
      </c>
      <c r="C106" s="67">
        <v>75</v>
      </c>
      <c r="D106" s="68">
        <v>75</v>
      </c>
    </row>
    <row r="107" spans="1:4" x14ac:dyDescent="0.25">
      <c r="A107" s="65" t="s">
        <v>785</v>
      </c>
      <c r="B107" s="69" t="s">
        <v>441</v>
      </c>
      <c r="C107" s="67">
        <v>75</v>
      </c>
      <c r="D107" s="68">
        <v>75</v>
      </c>
    </row>
    <row r="108" spans="1:4" x14ac:dyDescent="0.25">
      <c r="A108" s="65" t="s">
        <v>786</v>
      </c>
      <c r="B108" s="69" t="s">
        <v>433</v>
      </c>
      <c r="C108" s="67">
        <v>75</v>
      </c>
      <c r="D108" s="68">
        <v>75</v>
      </c>
    </row>
    <row r="109" spans="1:4" x14ac:dyDescent="0.25">
      <c r="A109" s="65" t="s">
        <v>787</v>
      </c>
      <c r="B109" s="69" t="s">
        <v>973</v>
      </c>
      <c r="C109" s="67">
        <v>75</v>
      </c>
      <c r="D109" s="68">
        <v>75</v>
      </c>
    </row>
    <row r="110" spans="1:4" x14ac:dyDescent="0.25">
      <c r="A110" s="65" t="s">
        <v>788</v>
      </c>
      <c r="B110" s="69" t="s">
        <v>964</v>
      </c>
      <c r="C110" s="67">
        <v>75</v>
      </c>
      <c r="D110" s="68">
        <v>75</v>
      </c>
    </row>
    <row r="111" spans="1:4" x14ac:dyDescent="0.25">
      <c r="A111" s="65" t="s">
        <v>789</v>
      </c>
      <c r="B111" s="69" t="s">
        <v>65</v>
      </c>
      <c r="C111" s="67">
        <v>75</v>
      </c>
      <c r="D111" s="68">
        <v>75</v>
      </c>
    </row>
    <row r="112" spans="1:4" x14ac:dyDescent="0.25">
      <c r="A112" s="65" t="s">
        <v>790</v>
      </c>
      <c r="B112" s="69" t="s">
        <v>455</v>
      </c>
      <c r="C112" s="67">
        <v>75</v>
      </c>
      <c r="D112" s="68">
        <v>75</v>
      </c>
    </row>
    <row r="113" spans="1:4" x14ac:dyDescent="0.25">
      <c r="A113" s="65" t="s">
        <v>791</v>
      </c>
      <c r="B113" s="69" t="s">
        <v>119</v>
      </c>
      <c r="C113" s="67">
        <v>75</v>
      </c>
      <c r="D113" s="68">
        <v>75</v>
      </c>
    </row>
    <row r="114" spans="1:4" x14ac:dyDescent="0.25">
      <c r="A114" s="65" t="s">
        <v>792</v>
      </c>
      <c r="B114" s="69" t="s">
        <v>988</v>
      </c>
      <c r="C114" s="67">
        <v>75</v>
      </c>
      <c r="D114" s="68">
        <v>75</v>
      </c>
    </row>
    <row r="115" spans="1:4" x14ac:dyDescent="0.25">
      <c r="A115" s="65" t="s">
        <v>793</v>
      </c>
      <c r="B115" s="69" t="s">
        <v>105</v>
      </c>
      <c r="C115" s="67">
        <v>75</v>
      </c>
      <c r="D115" s="68">
        <v>75</v>
      </c>
    </row>
    <row r="116" spans="1:4" x14ac:dyDescent="0.25">
      <c r="A116" s="65" t="s">
        <v>794</v>
      </c>
      <c r="B116" s="69" t="s">
        <v>555</v>
      </c>
      <c r="C116" s="67">
        <v>75</v>
      </c>
      <c r="D116" s="68">
        <v>75</v>
      </c>
    </row>
    <row r="117" spans="1:4" x14ac:dyDescent="0.25">
      <c r="A117" s="65" t="s">
        <v>795</v>
      </c>
      <c r="B117" s="69" t="s">
        <v>463</v>
      </c>
      <c r="C117" s="67">
        <v>75</v>
      </c>
      <c r="D117" s="68">
        <v>75</v>
      </c>
    </row>
    <row r="118" spans="1:4" x14ac:dyDescent="0.25">
      <c r="A118" s="65" t="s">
        <v>796</v>
      </c>
      <c r="B118" s="69" t="s">
        <v>977</v>
      </c>
      <c r="C118" s="67">
        <v>75</v>
      </c>
      <c r="D118" s="68">
        <v>75</v>
      </c>
    </row>
    <row r="119" spans="1:4" x14ac:dyDescent="0.25">
      <c r="A119" s="65" t="s">
        <v>797</v>
      </c>
      <c r="B119" s="69" t="s">
        <v>473</v>
      </c>
      <c r="C119" s="67">
        <v>75</v>
      </c>
      <c r="D119" s="68">
        <v>75</v>
      </c>
    </row>
    <row r="120" spans="1:4" x14ac:dyDescent="0.25">
      <c r="A120" s="65" t="s">
        <v>798</v>
      </c>
      <c r="B120" s="69" t="s">
        <v>481</v>
      </c>
      <c r="C120" s="67">
        <v>75</v>
      </c>
      <c r="D120" s="68">
        <v>75</v>
      </c>
    </row>
    <row r="121" spans="1:4" x14ac:dyDescent="0.25">
      <c r="A121" s="65" t="s">
        <v>799</v>
      </c>
      <c r="B121" s="69" t="s">
        <v>979</v>
      </c>
      <c r="C121" s="67">
        <v>75</v>
      </c>
      <c r="D121" s="68">
        <v>75</v>
      </c>
    </row>
    <row r="122" spans="1:4" x14ac:dyDescent="0.25">
      <c r="A122" s="65" t="s">
        <v>800</v>
      </c>
      <c r="B122" s="69" t="s">
        <v>281</v>
      </c>
      <c r="C122" s="67">
        <v>75</v>
      </c>
      <c r="D122" s="68">
        <v>75</v>
      </c>
    </row>
    <row r="123" spans="1:4" x14ac:dyDescent="0.25">
      <c r="A123" s="65" t="s">
        <v>801</v>
      </c>
      <c r="B123" s="69" t="s">
        <v>982</v>
      </c>
      <c r="C123" s="67">
        <v>75</v>
      </c>
      <c r="D123" s="68">
        <v>75</v>
      </c>
    </row>
    <row r="124" spans="1:4" x14ac:dyDescent="0.25">
      <c r="A124" s="65" t="s">
        <v>802</v>
      </c>
      <c r="B124" s="69" t="s">
        <v>75</v>
      </c>
      <c r="C124" s="67">
        <v>75</v>
      </c>
      <c r="D124" s="68">
        <v>75</v>
      </c>
    </row>
    <row r="125" spans="1:4" x14ac:dyDescent="0.25">
      <c r="A125" s="65" t="s">
        <v>803</v>
      </c>
      <c r="B125" s="69" t="s">
        <v>525</v>
      </c>
      <c r="C125" s="67">
        <v>75</v>
      </c>
      <c r="D125" s="68">
        <v>75</v>
      </c>
    </row>
    <row r="126" spans="1:4" x14ac:dyDescent="0.25">
      <c r="A126" s="65" t="s">
        <v>804</v>
      </c>
      <c r="B126" s="69" t="s">
        <v>986</v>
      </c>
      <c r="C126" s="67">
        <v>75</v>
      </c>
      <c r="D126" s="68">
        <v>75</v>
      </c>
    </row>
    <row r="127" spans="1:4" x14ac:dyDescent="0.25">
      <c r="A127" s="65" t="s">
        <v>805</v>
      </c>
      <c r="B127" s="69" t="s">
        <v>607</v>
      </c>
      <c r="C127" s="67">
        <v>75</v>
      </c>
      <c r="D127" s="68">
        <v>75</v>
      </c>
    </row>
    <row r="128" spans="1:4" x14ac:dyDescent="0.25">
      <c r="A128" s="65" t="s">
        <v>806</v>
      </c>
      <c r="B128" s="69" t="s">
        <v>539</v>
      </c>
      <c r="C128" s="67">
        <v>75</v>
      </c>
      <c r="D128" s="68">
        <v>75</v>
      </c>
    </row>
    <row r="129" spans="1:4" x14ac:dyDescent="0.25">
      <c r="A129" s="65" t="s">
        <v>807</v>
      </c>
      <c r="B129" s="69" t="s">
        <v>243</v>
      </c>
      <c r="C129" s="67">
        <v>75</v>
      </c>
      <c r="D129" s="68">
        <v>75</v>
      </c>
    </row>
    <row r="130" spans="1:4" x14ac:dyDescent="0.25">
      <c r="A130" s="65" t="s">
        <v>808</v>
      </c>
      <c r="B130" s="69" t="s">
        <v>537</v>
      </c>
      <c r="C130" s="67">
        <v>75</v>
      </c>
      <c r="D130" s="68">
        <v>75</v>
      </c>
    </row>
    <row r="131" spans="1:4" x14ac:dyDescent="0.25">
      <c r="A131" s="65" t="s">
        <v>809</v>
      </c>
      <c r="B131" s="69" t="s">
        <v>47</v>
      </c>
      <c r="C131" s="67">
        <v>75</v>
      </c>
      <c r="D131" s="68">
        <v>75</v>
      </c>
    </row>
    <row r="132" spans="1:4" x14ac:dyDescent="0.25">
      <c r="A132" s="65" t="s">
        <v>810</v>
      </c>
      <c r="B132" s="69" t="s">
        <v>117</v>
      </c>
      <c r="C132" s="67">
        <v>75</v>
      </c>
      <c r="D132" s="68">
        <v>75</v>
      </c>
    </row>
    <row r="133" spans="1:4" x14ac:dyDescent="0.25">
      <c r="A133" s="65" t="s">
        <v>811</v>
      </c>
      <c r="B133" s="69" t="s">
        <v>121</v>
      </c>
      <c r="C133" s="67">
        <v>75</v>
      </c>
      <c r="D133" s="68">
        <v>75</v>
      </c>
    </row>
    <row r="134" spans="1:4" x14ac:dyDescent="0.25">
      <c r="A134" s="65" t="s">
        <v>812</v>
      </c>
      <c r="B134" s="69" t="s">
        <v>185</v>
      </c>
      <c r="C134" s="67">
        <v>75</v>
      </c>
      <c r="D134" s="68">
        <v>75</v>
      </c>
    </row>
    <row r="135" spans="1:4" x14ac:dyDescent="0.25">
      <c r="A135" s="65" t="s">
        <v>813</v>
      </c>
      <c r="B135" s="69" t="s">
        <v>189</v>
      </c>
      <c r="C135" s="67">
        <v>75</v>
      </c>
      <c r="D135" s="68">
        <v>75</v>
      </c>
    </row>
    <row r="136" spans="1:4" x14ac:dyDescent="0.25">
      <c r="A136" s="65" t="s">
        <v>814</v>
      </c>
      <c r="B136" s="69" t="s">
        <v>179</v>
      </c>
      <c r="C136" s="67">
        <v>75</v>
      </c>
      <c r="D136" s="68">
        <v>75</v>
      </c>
    </row>
    <row r="137" spans="1:4" x14ac:dyDescent="0.25">
      <c r="A137" s="65" t="s">
        <v>815</v>
      </c>
      <c r="B137" s="69" t="s">
        <v>569</v>
      </c>
      <c r="C137" s="67">
        <v>75</v>
      </c>
      <c r="D137" s="68">
        <v>75</v>
      </c>
    </row>
    <row r="138" spans="1:4" x14ac:dyDescent="0.25">
      <c r="A138" s="65" t="s">
        <v>816</v>
      </c>
      <c r="B138" s="69" t="s">
        <v>425</v>
      </c>
      <c r="C138" s="67">
        <v>75</v>
      </c>
      <c r="D138" s="68">
        <v>75</v>
      </c>
    </row>
    <row r="139" spans="1:4" x14ac:dyDescent="0.25">
      <c r="A139" s="65" t="s">
        <v>817</v>
      </c>
      <c r="B139" s="69" t="s">
        <v>43</v>
      </c>
      <c r="C139" s="67">
        <v>75</v>
      </c>
      <c r="D139" s="68">
        <v>75</v>
      </c>
    </row>
    <row r="140" spans="1:4" x14ac:dyDescent="0.25">
      <c r="A140" s="65" t="s">
        <v>818</v>
      </c>
      <c r="B140" s="69" t="s">
        <v>587</v>
      </c>
      <c r="C140" s="67">
        <v>75</v>
      </c>
      <c r="D140" s="68">
        <v>75</v>
      </c>
    </row>
    <row r="141" spans="1:4" x14ac:dyDescent="0.25">
      <c r="A141" s="65" t="s">
        <v>819</v>
      </c>
      <c r="B141" s="69" t="s">
        <v>593</v>
      </c>
      <c r="C141" s="67">
        <v>75</v>
      </c>
      <c r="D141" s="68">
        <v>75</v>
      </c>
    </row>
    <row r="142" spans="1:4" x14ac:dyDescent="0.25">
      <c r="A142" s="65" t="s">
        <v>820</v>
      </c>
      <c r="B142" s="69" t="s">
        <v>597</v>
      </c>
      <c r="C142" s="67">
        <v>75</v>
      </c>
      <c r="D142" s="68">
        <v>75</v>
      </c>
    </row>
    <row r="143" spans="1:4" x14ac:dyDescent="0.25">
      <c r="A143" s="65" t="s">
        <v>821</v>
      </c>
      <c r="B143" s="69" t="s">
        <v>285</v>
      </c>
      <c r="C143" s="67">
        <v>75</v>
      </c>
      <c r="D143" s="68">
        <v>75</v>
      </c>
    </row>
    <row r="144" spans="1:4" x14ac:dyDescent="0.25">
      <c r="A144" s="65" t="s">
        <v>822</v>
      </c>
      <c r="B144" s="69" t="s">
        <v>991</v>
      </c>
      <c r="C144" s="67">
        <v>75</v>
      </c>
      <c r="D144" s="68">
        <v>75</v>
      </c>
    </row>
    <row r="145" spans="1:4" x14ac:dyDescent="0.25">
      <c r="A145" s="65" t="s">
        <v>823</v>
      </c>
      <c r="B145" s="69" t="s">
        <v>589</v>
      </c>
      <c r="C145" s="67">
        <v>75</v>
      </c>
      <c r="D145" s="68">
        <v>75</v>
      </c>
    </row>
    <row r="146" spans="1:4" x14ac:dyDescent="0.25">
      <c r="A146" s="65" t="s">
        <v>824</v>
      </c>
      <c r="B146" s="69" t="s">
        <v>613</v>
      </c>
      <c r="C146" s="67">
        <v>75</v>
      </c>
      <c r="D146" s="68">
        <v>75</v>
      </c>
    </row>
    <row r="147" spans="1:4" x14ac:dyDescent="0.25">
      <c r="A147" s="65" t="s">
        <v>825</v>
      </c>
      <c r="B147" s="69" t="s">
        <v>629</v>
      </c>
      <c r="C147" s="67">
        <v>75</v>
      </c>
      <c r="D147" s="68">
        <v>75</v>
      </c>
    </row>
    <row r="148" spans="1:4" x14ac:dyDescent="0.25">
      <c r="A148" s="65" t="s">
        <v>826</v>
      </c>
      <c r="B148" s="69" t="s">
        <v>621</v>
      </c>
      <c r="C148" s="67">
        <v>75</v>
      </c>
      <c r="D148" s="68">
        <v>75</v>
      </c>
    </row>
    <row r="149" spans="1:4" x14ac:dyDescent="0.25">
      <c r="A149" s="65" t="s">
        <v>827</v>
      </c>
      <c r="B149" s="69" t="s">
        <v>945</v>
      </c>
      <c r="C149" s="67">
        <v>75</v>
      </c>
      <c r="D149" s="68">
        <v>75</v>
      </c>
    </row>
    <row r="150" spans="1:4" x14ac:dyDescent="0.25">
      <c r="A150" s="65" t="s">
        <v>828</v>
      </c>
      <c r="B150" s="69" t="s">
        <v>619</v>
      </c>
      <c r="C150" s="67">
        <v>75</v>
      </c>
      <c r="D150" s="68">
        <v>75</v>
      </c>
    </row>
    <row r="151" spans="1:4" x14ac:dyDescent="0.25">
      <c r="A151" s="65" t="s">
        <v>829</v>
      </c>
      <c r="B151" s="69" t="s">
        <v>958</v>
      </c>
      <c r="C151" s="67">
        <v>75</v>
      </c>
      <c r="D151" s="68">
        <v>75</v>
      </c>
    </row>
    <row r="152" spans="1:4" x14ac:dyDescent="0.25">
      <c r="A152" s="65" t="s">
        <v>830</v>
      </c>
      <c r="B152" s="69" t="s">
        <v>637</v>
      </c>
      <c r="C152" s="67">
        <v>75</v>
      </c>
      <c r="D152" s="68">
        <v>75</v>
      </c>
    </row>
    <row r="153" spans="1:4" x14ac:dyDescent="0.25">
      <c r="A153" s="65" t="s">
        <v>831</v>
      </c>
      <c r="B153" s="69" t="s">
        <v>994</v>
      </c>
      <c r="C153" s="67">
        <v>75</v>
      </c>
      <c r="D153" s="68">
        <v>75</v>
      </c>
    </row>
    <row r="154" spans="1:4" x14ac:dyDescent="0.25">
      <c r="A154" s="65" t="s">
        <v>832</v>
      </c>
      <c r="B154" s="69" t="s">
        <v>942</v>
      </c>
      <c r="C154" s="67">
        <v>75</v>
      </c>
      <c r="D154" s="68">
        <v>75</v>
      </c>
    </row>
    <row r="155" spans="1:4" x14ac:dyDescent="0.25">
      <c r="A155" s="65" t="s">
        <v>833</v>
      </c>
      <c r="B155" s="69" t="s">
        <v>993</v>
      </c>
      <c r="C155" s="67">
        <v>75</v>
      </c>
      <c r="D155" s="68">
        <v>75</v>
      </c>
    </row>
  </sheetData>
  <mergeCells count="11">
    <mergeCell ref="A1:D1"/>
    <mergeCell ref="A2:D2"/>
    <mergeCell ref="A3:A4"/>
    <mergeCell ref="B3:B4"/>
    <mergeCell ref="C3:C4"/>
    <mergeCell ref="D3:D4"/>
    <mergeCell ref="A30:D30"/>
    <mergeCell ref="A31:A32"/>
    <mergeCell ref="B31:B32"/>
    <mergeCell ref="C31:C32"/>
    <mergeCell ref="D31:D32"/>
  </mergeCells>
  <pageMargins left="0.7" right="0.7" top="0.75" bottom="0.75" header="0.3" footer="0.3"/>
  <pageSetup scale="26" orientation="portrait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9"/>
  <sheetViews>
    <sheetView view="pageBreakPreview" zoomScale="80" zoomScaleNormal="70" zoomScaleSheetLayoutView="80" workbookViewId="0">
      <selection sqref="A1:C1"/>
    </sheetView>
  </sheetViews>
  <sheetFormatPr defaultColWidth="11.42578125" defaultRowHeight="15" x14ac:dyDescent="0.25"/>
  <cols>
    <col min="1" max="1" width="26" bestFit="1" customWidth="1"/>
    <col min="2" max="2" width="35.28515625" bestFit="1" customWidth="1"/>
    <col min="3" max="3" width="45.85546875" customWidth="1"/>
  </cols>
  <sheetData>
    <row r="1" spans="1:3" ht="60" customHeight="1" x14ac:dyDescent="0.25">
      <c r="A1" s="172"/>
      <c r="B1" s="172"/>
      <c r="C1" s="172"/>
    </row>
    <row r="2" spans="1:3" ht="50.1" customHeight="1" thickBot="1" x14ac:dyDescent="0.3">
      <c r="A2" s="173" t="str">
        <f>"IMPUTATIONS POUR POSITION MIXTE INTER-MARCHANDISE EN VIGUEUR LE "&amp;'OPTIONS - INTERVALLES DE MARGE'!A1</f>
        <v>IMPUTATIONS POUR POSITION MIXTE INTER-MARCHANDISE EN VIGUEUR LE 27 JANVIER 2022</v>
      </c>
      <c r="B2" s="174"/>
      <c r="C2" s="175"/>
    </row>
    <row r="3" spans="1:3" x14ac:dyDescent="0.25">
      <c r="A3" s="176" t="s">
        <v>32</v>
      </c>
      <c r="B3" s="178" t="s">
        <v>33</v>
      </c>
      <c r="C3" s="180" t="s">
        <v>34</v>
      </c>
    </row>
    <row r="4" spans="1:3" ht="15.75" thickBot="1" x14ac:dyDescent="0.3">
      <c r="A4" s="177"/>
      <c r="B4" s="179"/>
      <c r="C4" s="181"/>
    </row>
    <row r="5" spans="1:3" x14ac:dyDescent="0.25">
      <c r="A5" s="84" t="s">
        <v>927</v>
      </c>
      <c r="B5" s="76">
        <v>0.01</v>
      </c>
      <c r="C5" s="77">
        <v>0.01</v>
      </c>
    </row>
    <row r="6" spans="1:3" x14ac:dyDescent="0.25">
      <c r="A6" s="84" t="s">
        <v>928</v>
      </c>
      <c r="B6" s="76">
        <v>0.9</v>
      </c>
      <c r="C6" s="77">
        <v>0.9</v>
      </c>
    </row>
    <row r="7" spans="1:3" x14ac:dyDescent="0.25">
      <c r="A7" s="84" t="s">
        <v>929</v>
      </c>
      <c r="B7" s="76">
        <v>1</v>
      </c>
      <c r="C7" s="77">
        <v>1</v>
      </c>
    </row>
    <row r="8" spans="1:3" x14ac:dyDescent="0.25">
      <c r="A8" s="84" t="s">
        <v>930</v>
      </c>
      <c r="B8" s="76">
        <v>0.9</v>
      </c>
      <c r="C8" s="77">
        <v>0.9</v>
      </c>
    </row>
    <row r="9" spans="1:3" x14ac:dyDescent="0.25">
      <c r="A9" s="84" t="s">
        <v>931</v>
      </c>
      <c r="B9" s="76">
        <v>0.9</v>
      </c>
      <c r="C9" s="77">
        <v>0.9</v>
      </c>
    </row>
  </sheetData>
  <mergeCells count="5">
    <mergeCell ref="A1:C1"/>
    <mergeCell ref="A2:C2"/>
    <mergeCell ref="A3:A4"/>
    <mergeCell ref="B3:B4"/>
    <mergeCell ref="C3:C4"/>
  </mergeCells>
  <pageMargins left="0.7" right="0.7" top="0.75" bottom="0.75" header="0.3" footer="0.3"/>
  <pageSetup scale="84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18</vt:i4>
      </vt:variant>
      <vt:variant>
        <vt:lpstr>Named Ranges</vt:lpstr>
      </vt:variant>
      <vt:variant>
        <vt:i4>13</vt:i4>
      </vt:variant>
    </vt:vector>
  </HeadingPairs>
  <TitlesOfParts>
    <vt:vector size="31" baseType="lpstr">
      <vt:lpstr>OPTIONS - MARGIN INTERVALS</vt:lpstr>
      <vt:lpstr>FUTURES - MARGIN INTERVALS</vt:lpstr>
      <vt:lpstr>SHARE FUTURES - MARGIN INTERVAL</vt:lpstr>
      <vt:lpstr>BAX - INTRA-COMMODITY</vt:lpstr>
      <vt:lpstr>CORRA - INTRA-COMMODITY</vt:lpstr>
      <vt:lpstr>SDV - INTRA-COMMODITY</vt:lpstr>
      <vt:lpstr>SXF - INTRA-COMMODITY</vt:lpstr>
      <vt:lpstr>FUTURES - INTRA-COMMODITY</vt:lpstr>
      <vt:lpstr>FUTURES - INTER-COMMODITY</vt:lpstr>
      <vt:lpstr>OPTIONS - INTERVALLES DE MARGE</vt:lpstr>
      <vt:lpstr>CAT - INTERVALLES DE MARGE</vt:lpstr>
      <vt:lpstr>CAT SUR ACTIONS - INTERVALLES</vt:lpstr>
      <vt:lpstr>BAX - INTRA-MARCHANDISES</vt:lpstr>
      <vt:lpstr>CORRA - INTRA-MARCHANDISES</vt:lpstr>
      <vt:lpstr>SDV - INTRA-MARCHANDISES</vt:lpstr>
      <vt:lpstr>SXF - INTRA-MARCHANDISES</vt:lpstr>
      <vt:lpstr>CAT - INTRA-MARCHANDISES</vt:lpstr>
      <vt:lpstr>CAT - INTER-MARCHANDISES</vt:lpstr>
      <vt:lpstr>'BAX - INTRA-MARCHANDISES'!Print_Area</vt:lpstr>
      <vt:lpstr>'CAT - INTER-MARCHANDISES'!Print_Area</vt:lpstr>
      <vt:lpstr>'CAT - INTERVALLES DE MARGE'!Print_Area</vt:lpstr>
      <vt:lpstr>'CAT - INTRA-MARCHANDISES'!Print_Area</vt:lpstr>
      <vt:lpstr>'CAT SUR ACTIONS - INTERVALLES'!Print_Area</vt:lpstr>
      <vt:lpstr>'FUTURES - INTER-COMMODITY'!Print_Area</vt:lpstr>
      <vt:lpstr>'FUTURES - INTRA-COMMODITY'!Print_Area</vt:lpstr>
      <vt:lpstr>'FUTURES - MARGIN INTERVALS'!Print_Area</vt:lpstr>
      <vt:lpstr>'OPTIONS - INTERVALLES DE MARGE'!Print_Area</vt:lpstr>
      <vt:lpstr>'OPTIONS - MARGIN INTERVALS'!Print_Area</vt:lpstr>
      <vt:lpstr>'SHARE FUTURES - MARGIN INTERVAL'!Print_Area</vt:lpstr>
      <vt:lpstr>'SXF - INTRA-COMMODITY'!Print_Area</vt:lpstr>
      <vt:lpstr>'SXF - INTRA-MARCHANDISES'!Print_Area</vt:lpstr>
    </vt:vector>
  </TitlesOfParts>
  <Company>TMX Group Limited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Erika Maldonado</dc:creator>
  <cp:lastModifiedBy>Jessica Bene-Hoane</cp:lastModifiedBy>
  <dcterms:created xsi:type="dcterms:W3CDTF">2017-04-13T19:02:44Z</dcterms:created>
  <dcterms:modified xsi:type="dcterms:W3CDTF">2022-01-26T15:53:54Z</dcterms:modified>
</cp:coreProperties>
</file>