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matlab\programs\DerivativesMICalculator\output\Report\2025\2025-05-09\"/>
    </mc:Choice>
  </mc:AlternateContent>
  <bookViews>
    <workbookView xWindow="0" yWindow="0" windowWidth="15615" windowHeight="2085" tabRatio="769" firstSheet="12" activeTab="17"/>
  </bookViews>
  <sheets>
    <sheet name="OPTIONS - MARGIN INTERVALS" sheetId="4" r:id="rId1"/>
    <sheet name="FUTURES - MARGIN INTERVALS" sheetId="5" r:id="rId2"/>
    <sheet name="SHARE FUTURES - MARGIN INTERVAL" sheetId="6" r:id="rId3"/>
    <sheet name="COA - INTRA-COMMODITY" sheetId="24" r:id="rId4"/>
    <sheet name="CRA - INTRA-COMMODITY" sheetId="15" r:id="rId5"/>
    <sheet name="SDV - INTRA-COMMODITY" sheetId="18" r:id="rId6"/>
    <sheet name="SXF - INTRA-COMMODITY" sheetId="19" r:id="rId7"/>
    <sheet name="FUTURES - INTRA-COMMODITY" sheetId="7" r:id="rId8"/>
    <sheet name="FUTURES - INTER-COMMODITY" sheetId="26" r:id="rId9"/>
    <sheet name="OPTIONS - INTERVALLES DE MARGE" sheetId="10" r:id="rId10"/>
    <sheet name="CAT - INTERVALLES DE MARGE" sheetId="11" r:id="rId11"/>
    <sheet name="CAT SUR ACTIONS - INTERVALLES" sheetId="12" r:id="rId12"/>
    <sheet name="COA - INTRA-MARCHANDISES" sheetId="25" r:id="rId13"/>
    <sheet name="CRA - INTRA-MARCHANDISES" sheetId="14" r:id="rId14"/>
    <sheet name="SDV - INTRA-MARCHANDISES" sheetId="20" r:id="rId15"/>
    <sheet name="SXF - INTRA-MARCHANDISES" sheetId="21" r:id="rId16"/>
    <sheet name="CAT - INTRA-MARCHANDISES" sheetId="8" r:id="rId17"/>
    <sheet name="CAT - INTER-MARCHANDISES" sheetId="27" r:id="rId18"/>
  </sheets>
  <definedNames>
    <definedName name="_xlnm._FilterDatabase" localSheetId="17" hidden="1">'CAT - INTER-MARCHANDISES'!$A$3:$E$4</definedName>
    <definedName name="_xlnm._FilterDatabase" localSheetId="8" hidden="1">'FUTURES - INTER-COMMODITY'!$A$17:$E$771</definedName>
    <definedName name="_xlnm.Print_Area" localSheetId="17">'CAT - INTER-MARCHANDISES'!$A$1:$E$778</definedName>
    <definedName name="_xlnm.Print_Area" localSheetId="10">'CAT - INTERVALLES DE MARGE'!$A$1:$D$40</definedName>
    <definedName name="_xlnm.Print_Area" localSheetId="16">'CAT - INTRA-MARCHANDISES'!$A$1:$D$175</definedName>
    <definedName name="_xlnm.Print_Area" localSheetId="11">'CAT SUR ACTIONS - INTERVALLES'!$A$1:$D$134</definedName>
    <definedName name="_xlnm.Print_Area" localSheetId="8">'FUTURES - INTER-COMMODITY'!$A$1:$E$771</definedName>
    <definedName name="_xlnm.Print_Area" localSheetId="7">'FUTURES - INTRA-COMMODITY'!$A$1:$D$175</definedName>
    <definedName name="_xlnm.Print_Area" localSheetId="1">'FUTURES - MARGIN INTERVALS'!$A$1:$D$40</definedName>
    <definedName name="_xlnm.Print_Area" localSheetId="9">'OPTIONS - INTERVALLES DE MARGE'!$A$1:$F$348</definedName>
    <definedName name="_xlnm.Print_Area" localSheetId="0">'OPTIONS - MARGIN INTERVALS'!$A$1:$F$348</definedName>
    <definedName name="_xlnm.Print_Area" localSheetId="2">'SHARE FUTURES - MARGIN INTERVAL'!$A$1:$D$134</definedName>
    <definedName name="_xlnm.Print_Area" localSheetId="6">'SXF - INTRA-COMMODITY'!$A$1:$E$20</definedName>
    <definedName name="_xlnm.Print_Area" localSheetId="15">'SXF - INTRA-MARCHANDISES'!$A$1:$E$20</definedName>
  </definedNames>
  <calcPr calcId="162913"/>
</workbook>
</file>

<file path=xl/calcChain.xml><?xml version="1.0" encoding="utf-8"?>
<calcChain xmlns="http://schemas.openxmlformats.org/spreadsheetml/2006/main">
  <c r="A17" i="27" l="1"/>
  <c r="A2" i="27"/>
  <c r="A17" i="26"/>
  <c r="A2" i="26"/>
  <c r="A10" i="25" l="1"/>
  <c r="A2" i="25"/>
  <c r="A16" i="25"/>
  <c r="A10" i="24"/>
  <c r="A2" i="24"/>
  <c r="A16" i="24"/>
  <c r="A2" i="14"/>
  <c r="A2" i="15" l="1"/>
  <c r="A14" i="21" l="1"/>
  <c r="A2" i="21"/>
  <c r="A11" i="20"/>
  <c r="A2" i="20"/>
  <c r="A44" i="14"/>
  <c r="A14" i="19"/>
  <c r="A2" i="19"/>
  <c r="A11" i="18"/>
  <c r="A2" i="18"/>
  <c r="A30" i="8"/>
  <c r="A2" i="8"/>
  <c r="A62" i="14"/>
  <c r="A54" i="14"/>
  <c r="A32" i="14"/>
  <c r="A18" i="14"/>
  <c r="A2" i="12"/>
  <c r="A2" i="11"/>
  <c r="A2" i="10"/>
  <c r="A30" i="7"/>
  <c r="A2" i="7"/>
  <c r="A62" i="15"/>
  <c r="A54" i="15"/>
  <c r="A44" i="15"/>
  <c r="A32" i="15"/>
  <c r="A18" i="15"/>
  <c r="A2" i="6"/>
  <c r="A2" i="5"/>
  <c r="A2" i="4"/>
</calcChain>
</file>

<file path=xl/sharedStrings.xml><?xml version="1.0" encoding="utf-8"?>
<sst xmlns="http://schemas.openxmlformats.org/spreadsheetml/2006/main" count="3030" uniqueCount="1243">
  <si>
    <t>Tier</t>
  </si>
  <si>
    <t>UPDATED Butterfly Spread Charge (CAN$)</t>
  </si>
  <si>
    <t>Strategy</t>
  </si>
  <si>
    <t>Previous Butterfly Spread Charge (CAN$)</t>
  </si>
  <si>
    <t>Name</t>
  </si>
  <si>
    <t>Nom</t>
  </si>
  <si>
    <t>Expiry</t>
  </si>
  <si>
    <t>Stratégie</t>
  </si>
  <si>
    <t>Imputation (Position "Butterfly")  PRÉCÉDENTE ($CAN)</t>
  </si>
  <si>
    <t>Imputation  (Position "Butterfly") MISE À JOUR ($CAN)</t>
  </si>
  <si>
    <t>Échéance</t>
  </si>
  <si>
    <t>UNDERLYING SYMBOL</t>
  </si>
  <si>
    <t>NAME</t>
  </si>
  <si>
    <t>PREVIOUS MARGIN INTERVALS</t>
  </si>
  <si>
    <t>UPDATED MARGIN INTERVALS</t>
  </si>
  <si>
    <t>CONVERGE (YES=1)</t>
  </si>
  <si>
    <t>ADJUSTED (YES =1)</t>
  </si>
  <si>
    <t>SYMBOL</t>
  </si>
  <si>
    <t>PREVIOUS Inter-Month Spread Charge (CAN$)</t>
  </si>
  <si>
    <t>UPDATED Inter-Month Spread Charge (CAN$)</t>
  </si>
  <si>
    <t>SYMBOLE</t>
  </si>
  <si>
    <t>NOM</t>
  </si>
  <si>
    <t>IMPUTATION INTERMENSUELLE PRÉCÉDENTE ($CAN)</t>
  </si>
  <si>
    <t>IMPUTATION INTERMENSUELLE MISE À JOUR ($CAN)</t>
  </si>
  <si>
    <t>Symbol (Combinations)</t>
  </si>
  <si>
    <t>PREVIOUS Margin Relief</t>
  </si>
  <si>
    <t>UPDATED Margin Relief</t>
  </si>
  <si>
    <t>SYMBOLE SOUS-JACENT</t>
  </si>
  <si>
    <t>INTERVALLE DE MARGE PRÉCÉDENT</t>
  </si>
  <si>
    <t>INTERVALLE DE MARGE MIS À JOUR</t>
  </si>
  <si>
    <t>CONVERGE (OUI=1)</t>
  </si>
  <si>
    <t>AJUSTÉ (OUI=1)</t>
  </si>
  <si>
    <t>SYMBOLES (Combinaisons)</t>
  </si>
  <si>
    <t>RÉDUCTION DE MARGE PRÉCÉDENTE</t>
  </si>
  <si>
    <t>RÉDUCTION DE MARGE MISE-À-JOUR</t>
  </si>
  <si>
    <t>Groupe</t>
  </si>
  <si>
    <t>Group</t>
  </si>
  <si>
    <t>IMPUTATION (Position "Butterfly" Consecutive)  PRÉCÉDENTE ($CAN)</t>
  </si>
  <si>
    <t>IMPUTATION  (Position "Butterfly" Consecutive) MISE À JOUR ($CAN)</t>
  </si>
  <si>
    <t>Hedge Ratio A</t>
  </si>
  <si>
    <t>Hedge Ratio B</t>
  </si>
  <si>
    <t>MAY 12, 2025</t>
  </si>
  <si>
    <t>AAPL</t>
  </si>
  <si>
    <t>Apple CDR</t>
  </si>
  <si>
    <t>ABX</t>
  </si>
  <si>
    <t>Barrick Mining Corporation</t>
  </si>
  <si>
    <t>AC</t>
  </si>
  <si>
    <t>Air Canada</t>
  </si>
  <si>
    <t>ACB</t>
  </si>
  <si>
    <t xml:space="preserve">Aurora Cannabis Inc. </t>
  </si>
  <si>
    <t>ACO.X</t>
  </si>
  <si>
    <t>Atco Ltd.</t>
  </si>
  <si>
    <t>ACQ</t>
  </si>
  <si>
    <t>AutoCanada Inc.</t>
  </si>
  <si>
    <t>AD.UN</t>
  </si>
  <si>
    <t>Alaris Equity Partners Income Trust</t>
  </si>
  <si>
    <t>AEM</t>
  </si>
  <si>
    <t>Agnico Eagle Mines Limited</t>
  </si>
  <si>
    <t>AFN</t>
  </si>
  <si>
    <t>Ag Growth International Inc.</t>
  </si>
  <si>
    <t>AG</t>
  </si>
  <si>
    <t>First Majestic Silver Corp.</t>
  </si>
  <si>
    <t>AGI</t>
  </si>
  <si>
    <t>Alamos Gold Inc.</t>
  </si>
  <si>
    <t>AIF</t>
  </si>
  <si>
    <t>Altus Group Limited</t>
  </si>
  <si>
    <t>ALA</t>
  </si>
  <si>
    <t>AltaGas Ltd.</t>
  </si>
  <si>
    <t>AMD</t>
  </si>
  <si>
    <t>Advanced Micro Devices CDR</t>
  </si>
  <si>
    <t>AMZN</t>
  </si>
  <si>
    <t>Amazon.com CDR</t>
  </si>
  <si>
    <t>AP.UN</t>
  </si>
  <si>
    <t>Allied Properties Real Estate Investment Trust</t>
  </si>
  <si>
    <t>AQN</t>
  </si>
  <si>
    <t>Algonquin Power &amp; Utilities Corp.</t>
  </si>
  <si>
    <t>ARE</t>
  </si>
  <si>
    <t>Aecon Group Inc.</t>
  </si>
  <si>
    <t>ARX</t>
  </si>
  <si>
    <t>ARC Resources Ltd.</t>
  </si>
  <si>
    <t>ASTL</t>
  </si>
  <si>
    <t>Algoma Steel Group Inc.</t>
  </si>
  <si>
    <t>ATD</t>
  </si>
  <si>
    <t>Alimentation Couche-Tard Inc.</t>
  </si>
  <si>
    <t>ATH</t>
  </si>
  <si>
    <t>Athabasca Oil Corporation</t>
  </si>
  <si>
    <t>ATRL</t>
  </si>
  <si>
    <t>AtkinsRéalis Group Inc</t>
  </si>
  <si>
    <t>ATS</t>
  </si>
  <si>
    <t>ATS Corporation</t>
  </si>
  <si>
    <t>ATZ</t>
  </si>
  <si>
    <t>Aritzia Inc.</t>
  </si>
  <si>
    <t>AX.UN</t>
  </si>
  <si>
    <t>Artis Real Estate Investment Trust</t>
  </si>
  <si>
    <t>AYA</t>
  </si>
  <si>
    <t>Aya Gold &amp; Silver Inc.</t>
  </si>
  <si>
    <t>BAM</t>
  </si>
  <si>
    <t>Brookfield Asset Management Ltd. Cl A</t>
  </si>
  <si>
    <t>BB</t>
  </si>
  <si>
    <t>BlackBerry Limited</t>
  </si>
  <si>
    <t>BBD.B</t>
  </si>
  <si>
    <t>Bombardier Inc. Class B</t>
  </si>
  <si>
    <t>BCE</t>
  </si>
  <si>
    <t>BCE Inc.</t>
  </si>
  <si>
    <t>BCE Inc. (Converge)</t>
  </si>
  <si>
    <t>BDGI</t>
  </si>
  <si>
    <t>Badger Infrastructure Solutions Ltd.</t>
  </si>
  <si>
    <t>BEI.UN</t>
  </si>
  <si>
    <t>Boardwalk Real Estate Investment Trust</t>
  </si>
  <si>
    <t>BEP.UN</t>
  </si>
  <si>
    <t>Brookfield Renewable Partners L.</t>
  </si>
  <si>
    <t>BEPC</t>
  </si>
  <si>
    <t>Brookfield Renewable Corporation</t>
  </si>
  <si>
    <t>BHC</t>
  </si>
  <si>
    <t>Bausch Health Companies Inc</t>
  </si>
  <si>
    <t>BIP.UN</t>
  </si>
  <si>
    <t xml:space="preserve">Brookfield Infrastructure Partners L.P. </t>
  </si>
  <si>
    <t>BIR</t>
  </si>
  <si>
    <t>Birchcliff Energy Ltd.</t>
  </si>
  <si>
    <t>BITF</t>
  </si>
  <si>
    <t>Bitfarms Ltd.</t>
  </si>
  <si>
    <t>BLDP</t>
  </si>
  <si>
    <t>Ballard Power Systems Inc.</t>
  </si>
  <si>
    <t>BLX</t>
  </si>
  <si>
    <t>Boralex Inc. Class A Shares</t>
  </si>
  <si>
    <t>BMO</t>
  </si>
  <si>
    <t>Bank of Montreal</t>
  </si>
  <si>
    <t>Bank of Montreal (Converge)</t>
  </si>
  <si>
    <t>BN</t>
  </si>
  <si>
    <t>Brookfied Corporation</t>
  </si>
  <si>
    <t>BNS</t>
  </si>
  <si>
    <t>Bank of Nova Scotia (The)</t>
  </si>
  <si>
    <t>Bank of Nova Scotia (The) (Converge)</t>
  </si>
  <si>
    <t>BRK</t>
  </si>
  <si>
    <t>Berkshire Hathaway CDR</t>
  </si>
  <si>
    <t>BTCC.B</t>
  </si>
  <si>
    <t>Purpose Bitcoin ETF CAD ETF non-currency hedged units</t>
  </si>
  <si>
    <t>BTCQ</t>
  </si>
  <si>
    <t>3iQ CoinShares Bitcoin ETF</t>
  </si>
  <si>
    <t>BTCX.B</t>
  </si>
  <si>
    <t>CI Galaxy Bitcoin ETF</t>
  </si>
  <si>
    <t>BTE</t>
  </si>
  <si>
    <t>Baytex Energy Corp.</t>
  </si>
  <si>
    <t>BTO</t>
  </si>
  <si>
    <t>B2Gold Corp.</t>
  </si>
  <si>
    <t>CAE</t>
  </si>
  <si>
    <t>CAE Inc.</t>
  </si>
  <si>
    <t>CAR.UN</t>
  </si>
  <si>
    <t>Canadian Apartment Properties Real Estate Trust</t>
  </si>
  <si>
    <t>CAS</t>
  </si>
  <si>
    <t>Cascades Inc.</t>
  </si>
  <si>
    <t>CCA</t>
  </si>
  <si>
    <t>Cogeco Communications Inc.</t>
  </si>
  <si>
    <t>CCL.B</t>
  </si>
  <si>
    <t>CCL Industries Inc.</t>
  </si>
  <si>
    <t>CCO</t>
  </si>
  <si>
    <t>Cameco Corporation</t>
  </si>
  <si>
    <t>CF</t>
  </si>
  <si>
    <t>Canaccord Genuity Group Inc.</t>
  </si>
  <si>
    <t>CFP</t>
  </si>
  <si>
    <t>Canfor Corporation</t>
  </si>
  <si>
    <t>CG</t>
  </si>
  <si>
    <t>Centerra Gold Inc.</t>
  </si>
  <si>
    <t>CGX</t>
  </si>
  <si>
    <t>Cineplex Inc.</t>
  </si>
  <si>
    <t>CHE.UN</t>
  </si>
  <si>
    <t>Chemtrade Logistics Income Fund</t>
  </si>
  <si>
    <t>CHP.UN</t>
  </si>
  <si>
    <t>Choice Properties Real Estate In</t>
  </si>
  <si>
    <t>CIA</t>
  </si>
  <si>
    <t>Champion Iron Limited</t>
  </si>
  <si>
    <t>CIX</t>
  </si>
  <si>
    <t>CI Financial Corp.</t>
  </si>
  <si>
    <t>CJ</t>
  </si>
  <si>
    <t>Cardinal Energy Ltd.</t>
  </si>
  <si>
    <t>CJR.B</t>
  </si>
  <si>
    <t>Corus Entertainment Inc. Class B</t>
  </si>
  <si>
    <t>CJT</t>
  </si>
  <si>
    <t>Cargojet Inc.</t>
  </si>
  <si>
    <t>CLS</t>
  </si>
  <si>
    <t>Celestica Inc.</t>
  </si>
  <si>
    <t>CM</t>
  </si>
  <si>
    <t>Canadian Imperial Bank of Commerce</t>
  </si>
  <si>
    <t>Canadian Imperial Bank of Commerce (Converge)</t>
  </si>
  <si>
    <t>CNDX</t>
  </si>
  <si>
    <t>Global X S&amp;P/TSX 60 Index ETF</t>
  </si>
  <si>
    <t>CNQ</t>
  </si>
  <si>
    <t>Canadian Natural Resources Limited</t>
  </si>
  <si>
    <t>CNR</t>
  </si>
  <si>
    <t>Canadian National Railway Company</t>
  </si>
  <si>
    <t>COST</t>
  </si>
  <si>
    <t>Costco CDR</t>
  </si>
  <si>
    <t>CP</t>
  </si>
  <si>
    <t>Canadian Pacific Railway Limited</t>
  </si>
  <si>
    <t>Canadian Pacific Railway Limited (Converge)</t>
  </si>
  <si>
    <t>CPX</t>
  </si>
  <si>
    <t>Capital Power Corporation</t>
  </si>
  <si>
    <t>CRON</t>
  </si>
  <si>
    <t>Cronos Group Inc.</t>
  </si>
  <si>
    <t>CRR.UN</t>
  </si>
  <si>
    <t>Crombie Real Estate Investment Trust</t>
  </si>
  <si>
    <t>CS</t>
  </si>
  <si>
    <t>Capstone Mining Corp.</t>
  </si>
  <si>
    <t>CSH.UN</t>
  </si>
  <si>
    <t>Chartwell Retirement Residences</t>
  </si>
  <si>
    <t>CTC.A</t>
  </si>
  <si>
    <t>Canadian Tire Corporation Limited Class A</t>
  </si>
  <si>
    <t>CTS1</t>
  </si>
  <si>
    <t>Converge Technology Solutions Corp. (CA) (adjusted)</t>
  </si>
  <si>
    <t>CU</t>
  </si>
  <si>
    <t>Canadian Utilities Limited</t>
  </si>
  <si>
    <t>CVE</t>
  </si>
  <si>
    <t>Cenovus Energy Inc.</t>
  </si>
  <si>
    <t>CVO</t>
  </si>
  <si>
    <t>Coveo Solutions Inc.</t>
  </si>
  <si>
    <t>CWB1</t>
  </si>
  <si>
    <t>Canadian Western Bank (CA) (adjusted)</t>
  </si>
  <si>
    <t>D.UN</t>
  </si>
  <si>
    <t>Dream Office Real Estate Investment Trust</t>
  </si>
  <si>
    <t>DFY</t>
  </si>
  <si>
    <t>Definity Financial Corporation</t>
  </si>
  <si>
    <t>DII.B</t>
  </si>
  <si>
    <t>Dorel Industries Inc. cl B</t>
  </si>
  <si>
    <t>DIR.UN</t>
  </si>
  <si>
    <t>Dream Industrial Real Estate Investment Trust</t>
  </si>
  <si>
    <t>DND</t>
  </si>
  <si>
    <t>Dye &amp; Durham Limited</t>
  </si>
  <si>
    <t>Dye &amp; Durham Limited (Converge)</t>
  </si>
  <si>
    <t>DOL</t>
  </si>
  <si>
    <t>Dollarama Inc.</t>
  </si>
  <si>
    <t>DOO</t>
  </si>
  <si>
    <t>BRP Inc. Subordinate Voting Shares</t>
  </si>
  <si>
    <t>DPM</t>
  </si>
  <si>
    <t>Dundee Precious Metals Inc.</t>
  </si>
  <si>
    <t>DSG</t>
  </si>
  <si>
    <t>Descartes Systems Group Inc.</t>
  </si>
  <si>
    <t>EBIT</t>
  </si>
  <si>
    <t>Bitcoin ETF Canadian dollar denominated units</t>
  </si>
  <si>
    <t>ECN</t>
  </si>
  <si>
    <t>ECN Capital Corp.</t>
  </si>
  <si>
    <t>EDR</t>
  </si>
  <si>
    <t>Endeavour Silver Corp.</t>
  </si>
  <si>
    <t>EDV</t>
  </si>
  <si>
    <t>Endeavour Mining plc</t>
  </si>
  <si>
    <t>EFN</t>
  </si>
  <si>
    <t>Element Fleet Management Corp.</t>
  </si>
  <si>
    <t>EFR</t>
  </si>
  <si>
    <t>Energy Fuels Inc.</t>
  </si>
  <si>
    <t>ELD</t>
  </si>
  <si>
    <t>Eldorado Gold Corp.</t>
  </si>
  <si>
    <t>EMA</t>
  </si>
  <si>
    <t>Emera Inc.</t>
  </si>
  <si>
    <t>EMP.A</t>
  </si>
  <si>
    <t>Empire Co Ltd.</t>
  </si>
  <si>
    <t>ENB</t>
  </si>
  <si>
    <t>Enbridge Inc.</t>
  </si>
  <si>
    <t>Enbridge Inc. (Converge)</t>
  </si>
  <si>
    <t>EQB</t>
  </si>
  <si>
    <t>EQB Inc</t>
  </si>
  <si>
    <t>EQX</t>
  </si>
  <si>
    <t>Equinox Gold Corp.</t>
  </si>
  <si>
    <t>ERO</t>
  </si>
  <si>
    <t>Ero Copper Corp.</t>
  </si>
  <si>
    <t>ETHH.B</t>
  </si>
  <si>
    <t>Purpose Ether ETF</t>
  </si>
  <si>
    <t>ETHQ</t>
  </si>
  <si>
    <t>3iQ CoinShares Ether ETF</t>
  </si>
  <si>
    <t>ETHR</t>
  </si>
  <si>
    <t>Evolve Ether ETF</t>
  </si>
  <si>
    <t>ETHX.B</t>
  </si>
  <si>
    <t>CI Galaxy Ethereum ETF</t>
  </si>
  <si>
    <t>EXE</t>
  </si>
  <si>
    <t>Extendicare Real Estate Investment Inc.</t>
  </si>
  <si>
    <t>FCR.UN</t>
  </si>
  <si>
    <t>First Capital Real Estate Investment Trust</t>
  </si>
  <si>
    <t>FEC</t>
  </si>
  <si>
    <t>Frontera Energy Corporation</t>
  </si>
  <si>
    <t>FIL1</t>
  </si>
  <si>
    <t>Filo Corp. (CA) (adjusted)</t>
  </si>
  <si>
    <t>FM</t>
  </si>
  <si>
    <t>First Quantum Minerals Ltd.</t>
  </si>
  <si>
    <t>FNV</t>
  </si>
  <si>
    <t>Franco-Nevada Corporation</t>
  </si>
  <si>
    <t>FOM</t>
  </si>
  <si>
    <t>Foran Mining Corporation.</t>
  </si>
  <si>
    <t>FRU</t>
  </si>
  <si>
    <t>Freehold Royalties Ltd.</t>
  </si>
  <si>
    <t>FSZ</t>
  </si>
  <si>
    <t>Fiera Capital Corporation</t>
  </si>
  <si>
    <t>FTS</t>
  </si>
  <si>
    <t>Fortis Inc.</t>
  </si>
  <si>
    <t>FTT</t>
  </si>
  <si>
    <t>Finning International Inc.</t>
  </si>
  <si>
    <t>FVI</t>
  </si>
  <si>
    <t>Fortuna Silver Mines Inc.</t>
  </si>
  <si>
    <t>GDXD</t>
  </si>
  <si>
    <t>BetaPro Canadian Gold Miners -2x Daily Bear ETF</t>
  </si>
  <si>
    <t>GDXD1</t>
  </si>
  <si>
    <t>BetaPro Cdn Gold Mines 2X daily Bear ETF (CA) (adjusted)</t>
  </si>
  <si>
    <t>GDXU</t>
  </si>
  <si>
    <t>BetaPro Canadian Gold Miners 2x Daily Bull ETF</t>
  </si>
  <si>
    <t>GEI</t>
  </si>
  <si>
    <t>Gibson Energy Inc.</t>
  </si>
  <si>
    <t>GFL</t>
  </si>
  <si>
    <t>GFL Environmental Inc.</t>
  </si>
  <si>
    <t>GIB.A</t>
  </si>
  <si>
    <t>CGI Group Inc. Class A</t>
  </si>
  <si>
    <t>GIL</t>
  </si>
  <si>
    <t xml:space="preserve">Gildan Activewear Inc. </t>
  </si>
  <si>
    <t>GLO</t>
  </si>
  <si>
    <t>Global Atomic Corporation</t>
  </si>
  <si>
    <t>Global Atomic Corporation (Converge)</t>
  </si>
  <si>
    <t>GLXY</t>
  </si>
  <si>
    <t>Galaxy Digital Holdings Ltd.</t>
  </si>
  <si>
    <t>GMIN</t>
  </si>
  <si>
    <t>G Mining Ventures Corp.</t>
  </si>
  <si>
    <t>GOOG</t>
  </si>
  <si>
    <t>Alphabet CDR</t>
  </si>
  <si>
    <t>GOOS</t>
  </si>
  <si>
    <t>Canada Goose Holdings Inc.</t>
  </si>
  <si>
    <t>GRT.UN</t>
  </si>
  <si>
    <t>Granite Real Estate Investment Trust</t>
  </si>
  <si>
    <t>GWO</t>
  </si>
  <si>
    <t>Great-West Lifeco Inc.</t>
  </si>
  <si>
    <t>H</t>
  </si>
  <si>
    <t>Hydro One Limited</t>
  </si>
  <si>
    <t>HBM</t>
  </si>
  <si>
    <t>Hudbay Minerals Inc.</t>
  </si>
  <si>
    <t>HBNK</t>
  </si>
  <si>
    <t>Horizons Equal Weight Canadian Banks Index ETF</t>
  </si>
  <si>
    <t>HMMJ</t>
  </si>
  <si>
    <t>Horizons Marijuana Life Sciences</t>
  </si>
  <si>
    <t>HND</t>
  </si>
  <si>
    <t>BetaPro Natural Gas Inverse Levr</t>
  </si>
  <si>
    <t>HNU</t>
  </si>
  <si>
    <t>BetaPro Natural Gas Leveraged Daily Bull ETF</t>
  </si>
  <si>
    <t>HNU1</t>
  </si>
  <si>
    <t>BetaPro Natural Gas Leveraged Daily Bull ETF (CA) (adjusted)</t>
  </si>
  <si>
    <t>HOD</t>
  </si>
  <si>
    <t>BetaPro Crude Oil Inverse Levera</t>
  </si>
  <si>
    <t>HPR</t>
  </si>
  <si>
    <t>Horizons Active Preferred Share ETF</t>
  </si>
  <si>
    <t>HUT</t>
  </si>
  <si>
    <t>Hut 8 Corp.</t>
  </si>
  <si>
    <t>HWX</t>
  </si>
  <si>
    <t>Headwater Exploration Inc.</t>
  </si>
  <si>
    <t>HXQ</t>
  </si>
  <si>
    <t>Horizons Nasdaq 100 Index ETF</t>
  </si>
  <si>
    <t>HXT</t>
  </si>
  <si>
    <t>Horizons S&amp;P/TSX 60 Index ETF Share</t>
  </si>
  <si>
    <t>IAG</t>
  </si>
  <si>
    <t>iA Financial Corporation Inc.</t>
  </si>
  <si>
    <t>IFC</t>
  </si>
  <si>
    <t>Intact Financial Corporation</t>
  </si>
  <si>
    <t>IFP</t>
  </si>
  <si>
    <t>Interfor Corporation</t>
  </si>
  <si>
    <t>IGM</t>
  </si>
  <si>
    <t>IGM Financial Inc.</t>
  </si>
  <si>
    <t>ILLM</t>
  </si>
  <si>
    <t>AcuityAds Holdings Inc.</t>
  </si>
  <si>
    <t>IMG</t>
  </si>
  <si>
    <t>IAMGOLD Corporation</t>
  </si>
  <si>
    <t>IMO</t>
  </si>
  <si>
    <t>Imperial Oil Limited</t>
  </si>
  <si>
    <t>INE</t>
  </si>
  <si>
    <t>Innergex Renewable Energy Inc.</t>
  </si>
  <si>
    <t>IVN</t>
  </si>
  <si>
    <t>Ivanhoe Mines Ltd.</t>
  </si>
  <si>
    <t>K</t>
  </si>
  <si>
    <t>Kinross Gold Corporation</t>
  </si>
  <si>
    <t>KEY</t>
  </si>
  <si>
    <t>Keyera Corp.</t>
  </si>
  <si>
    <t>KILO.B</t>
  </si>
  <si>
    <t>Purpose Gold Bullion Fund</t>
  </si>
  <si>
    <t>KNT</t>
  </si>
  <si>
    <t>K92 Mining Inc.</t>
  </si>
  <si>
    <t>KRR1</t>
  </si>
  <si>
    <t>Karora Resources Inc. (CA) (adjusted)</t>
  </si>
  <si>
    <t>KXS</t>
  </si>
  <si>
    <t xml:space="preserve">Kinaxis Inc. </t>
  </si>
  <si>
    <t>L</t>
  </si>
  <si>
    <t>Loblaw Companies Limited</t>
  </si>
  <si>
    <t>LAC</t>
  </si>
  <si>
    <t>Lithium Americas Corp.</t>
  </si>
  <si>
    <t>LB</t>
  </si>
  <si>
    <t>Laurentian Bank of Canada</t>
  </si>
  <si>
    <t>LEV</t>
  </si>
  <si>
    <t>Lion Electric Company</t>
  </si>
  <si>
    <t>LIF</t>
  </si>
  <si>
    <t>Labrador Iron Ore Royalty Corpor</t>
  </si>
  <si>
    <t>LNR</t>
  </si>
  <si>
    <t>Linamar Corporation</t>
  </si>
  <si>
    <t>LSPD</t>
  </si>
  <si>
    <t>LightSpeed Commerce Inc</t>
  </si>
  <si>
    <t>LUG</t>
  </si>
  <si>
    <t>Lundin Gold Inc.</t>
  </si>
  <si>
    <t>LUN</t>
  </si>
  <si>
    <t xml:space="preserve">Lundin Mining Corporation </t>
  </si>
  <si>
    <t>MAG</t>
  </si>
  <si>
    <t>MAG Silver Corp.</t>
  </si>
  <si>
    <t>MAG1</t>
  </si>
  <si>
    <t>MAG Silver Corp. (CA) (adjusted)</t>
  </si>
  <si>
    <t>MATR</t>
  </si>
  <si>
    <t>ShawCor Ltd.</t>
  </si>
  <si>
    <t>MDA</t>
  </si>
  <si>
    <t>MDA Ltd.</t>
  </si>
  <si>
    <t>MDI</t>
  </si>
  <si>
    <t>Major Drilling Group International Inc.</t>
  </si>
  <si>
    <t>MEG</t>
  </si>
  <si>
    <t>MEG Energy Corp.</t>
  </si>
  <si>
    <t>META</t>
  </si>
  <si>
    <t>Meta CDR</t>
  </si>
  <si>
    <t>MFC</t>
  </si>
  <si>
    <t>Manulife Financial Corporation</t>
  </si>
  <si>
    <t>MFI</t>
  </si>
  <si>
    <t>Maple Leaf Foods Inc.</t>
  </si>
  <si>
    <t>MG</t>
  </si>
  <si>
    <t>Magna International Inc.</t>
  </si>
  <si>
    <t>MRE</t>
  </si>
  <si>
    <t>Martinrea International Inc.</t>
  </si>
  <si>
    <t>MRU</t>
  </si>
  <si>
    <t>Metro Inc.</t>
  </si>
  <si>
    <t>MSFT</t>
  </si>
  <si>
    <t>Microsoft CDR</t>
  </si>
  <si>
    <t>MTL</t>
  </si>
  <si>
    <t>Mullen Group Ltd.</t>
  </si>
  <si>
    <t>MX</t>
  </si>
  <si>
    <t>Methanex Corporation</t>
  </si>
  <si>
    <t>NA</t>
  </si>
  <si>
    <t>National Bank of Canada</t>
  </si>
  <si>
    <t>NFI</t>
  </si>
  <si>
    <t>NFI Group Inc.</t>
  </si>
  <si>
    <t>NG</t>
  </si>
  <si>
    <t>NovaGold Resources Inc.</t>
  </si>
  <si>
    <t>NGT</t>
  </si>
  <si>
    <t>Newmont Corporation</t>
  </si>
  <si>
    <t>NPI</t>
  </si>
  <si>
    <t>Northland Power Inc.</t>
  </si>
  <si>
    <t>NTR</t>
  </si>
  <si>
    <t>Nutrien Ltd.</t>
  </si>
  <si>
    <t>NVA</t>
  </si>
  <si>
    <t>NuVista Energy Ltd.</t>
  </si>
  <si>
    <t>NVDA</t>
  </si>
  <si>
    <t>Nvidia CDR</t>
  </si>
  <si>
    <t>NWC</t>
  </si>
  <si>
    <t>North West Company Inc., The</t>
  </si>
  <si>
    <t>NWH.UN</t>
  </si>
  <si>
    <t>NorthWest Healthcare Properties Real Estate Invest</t>
  </si>
  <si>
    <t>NXE</t>
  </si>
  <si>
    <t>NexGen Energy Ltd.</t>
  </si>
  <si>
    <t>OBE</t>
  </si>
  <si>
    <t>Obsidian Energy Ltd.</t>
  </si>
  <si>
    <t>OGC</t>
  </si>
  <si>
    <t>OceanaGold Corporation</t>
  </si>
  <si>
    <t>OLA</t>
  </si>
  <si>
    <t>Orla Mining Ltd.</t>
  </si>
  <si>
    <t>ONEX</t>
  </si>
  <si>
    <t>Onex Corporation</t>
  </si>
  <si>
    <t>OR</t>
  </si>
  <si>
    <t>Osisko Gold Royalties Ltd.</t>
  </si>
  <si>
    <t>OTEX</t>
  </si>
  <si>
    <t>Open Text Corporation</t>
  </si>
  <si>
    <t>OVV</t>
  </si>
  <si>
    <t>Ovintiv Inc.</t>
  </si>
  <si>
    <t>PAAS</t>
  </si>
  <si>
    <t>Pan American Silver Corp.</t>
  </si>
  <si>
    <t>PBH</t>
  </si>
  <si>
    <t xml:space="preserve">Premium Brands Holdings Corporation </t>
  </si>
  <si>
    <t>PD</t>
  </si>
  <si>
    <t>Precision Drilling Corp.</t>
  </si>
  <si>
    <t>PET</t>
  </si>
  <si>
    <t>Pet Valu Holdings Ltd.</t>
  </si>
  <si>
    <t>PEY</t>
  </si>
  <si>
    <t xml:space="preserve">Peyto Exploration &amp; Development Corp. </t>
  </si>
  <si>
    <t>PKI</t>
  </si>
  <si>
    <t>Parkland Fuel Corporation</t>
  </si>
  <si>
    <t>PMZ.UN</t>
  </si>
  <si>
    <t>Primaris Real Estate Investment Trust</t>
  </si>
  <si>
    <t>POU</t>
  </si>
  <si>
    <t>Paramount Resources Ltd.</t>
  </si>
  <si>
    <t>POW</t>
  </si>
  <si>
    <t>Power Corporation of Canada</t>
  </si>
  <si>
    <t>PPL</t>
  </si>
  <si>
    <t>Pembina Pipeline Corporation</t>
  </si>
  <si>
    <t>PRL</t>
  </si>
  <si>
    <t>Propel Holdings Inc.</t>
  </si>
  <si>
    <t>PRMW2</t>
  </si>
  <si>
    <t>Primo Water Corporation (CA) (adjusted)</t>
  </si>
  <si>
    <t>PSK</t>
  </si>
  <si>
    <t>PrairieSky Royalty Ltd.</t>
  </si>
  <si>
    <t>PXT</t>
  </si>
  <si>
    <t>Parex Resources Inc.</t>
  </si>
  <si>
    <t>QBR.B</t>
  </si>
  <si>
    <t>Québecor inc. Classe B</t>
  </si>
  <si>
    <t>QSR</t>
  </si>
  <si>
    <t>Restaurant Brands International Inc.</t>
  </si>
  <si>
    <t>RBA</t>
  </si>
  <si>
    <t>Ritchie Bros. Auctioneers Incorporated</t>
  </si>
  <si>
    <t>RCI.B</t>
  </si>
  <si>
    <t>Rogers Communications Inc. Class B</t>
  </si>
  <si>
    <t>REAL</t>
  </si>
  <si>
    <t>Real Matters Inc.</t>
  </si>
  <si>
    <t>REI.UN</t>
  </si>
  <si>
    <t>RioCan Real Estate Investment Trust</t>
  </si>
  <si>
    <t>RING</t>
  </si>
  <si>
    <t>Global X Equal Weight Cdn Telecom Index ETF</t>
  </si>
  <si>
    <t>RUS</t>
  </si>
  <si>
    <t xml:space="preserve">Russel Metals Inc. </t>
  </si>
  <si>
    <t>RY</t>
  </si>
  <si>
    <t>Royal Bank of Canada</t>
  </si>
  <si>
    <t>Royal Bank of Canada (Converge)</t>
  </si>
  <si>
    <t>SAP</t>
  </si>
  <si>
    <t xml:space="preserve">Saputo Inc. </t>
  </si>
  <si>
    <t>SEA</t>
  </si>
  <si>
    <t xml:space="preserve">Seabridge Gold Inc. </t>
  </si>
  <si>
    <t>SES</t>
  </si>
  <si>
    <t>Secure Waste Infrastructure Corp.</t>
  </si>
  <si>
    <t>SHOP</t>
  </si>
  <si>
    <t>Shopify Inc.</t>
  </si>
  <si>
    <t>SIA</t>
  </si>
  <si>
    <t xml:space="preserve">Sienna Senior Living Inc. </t>
  </si>
  <si>
    <t>SIL1</t>
  </si>
  <si>
    <t>SilverCrest Metals Inc. (adjusted)</t>
  </si>
  <si>
    <t>SIS</t>
  </si>
  <si>
    <t>Savaria Corp.</t>
  </si>
  <si>
    <t>SJ</t>
  </si>
  <si>
    <t>Stella-Jones Inc.</t>
  </si>
  <si>
    <t>SLF</t>
  </si>
  <si>
    <t xml:space="preserve">Sun Life Financial </t>
  </si>
  <si>
    <t>SOBO</t>
  </si>
  <si>
    <t>South Bow Corporation</t>
  </si>
  <si>
    <t>SOY</t>
  </si>
  <si>
    <t>SunOpta Inc.</t>
  </si>
  <si>
    <t>SPB</t>
  </si>
  <si>
    <t xml:space="preserve">Superior Plus Corp. </t>
  </si>
  <si>
    <t>SRU.UN</t>
  </si>
  <si>
    <t>Smartcentres Real Estate Investment Trust</t>
  </si>
  <si>
    <t>SSL</t>
  </si>
  <si>
    <t>Sandstorm Gold Ltd.</t>
  </si>
  <si>
    <t>SSRM</t>
  </si>
  <si>
    <t>SSR Mining Inc.</t>
  </si>
  <si>
    <t>STLC1</t>
  </si>
  <si>
    <t>Stelco Holdings Inc. (CA) (adjusted)</t>
  </si>
  <si>
    <t>STN</t>
  </si>
  <si>
    <t xml:space="preserve">Stantec Inc. </t>
  </si>
  <si>
    <t>SU</t>
  </si>
  <si>
    <t>Suncor Energy Inc.</t>
  </si>
  <si>
    <t>SVI</t>
  </si>
  <si>
    <t>StorageVault Canada Inc.</t>
  </si>
  <si>
    <t>SVM</t>
  </si>
  <si>
    <t xml:space="preserve">Silvercorp Metals Inc. </t>
  </si>
  <si>
    <t>SXJ</t>
  </si>
  <si>
    <t xml:space="preserve">S&amp;P/TSX Composite Index Banks (Industry Group) Options </t>
  </si>
  <si>
    <t>SXO</t>
  </si>
  <si>
    <t>S&amp;P/TSX 60 Index Options</t>
  </si>
  <si>
    <t>SXV</t>
  </si>
  <si>
    <t xml:space="preserve">S&amp;P/TSX Capped Utilities Index Options </t>
  </si>
  <si>
    <t>T</t>
  </si>
  <si>
    <t>TELUS Corporation</t>
  </si>
  <si>
    <t>TA</t>
  </si>
  <si>
    <t>TransAlta Corporation</t>
  </si>
  <si>
    <t>TCL.A</t>
  </si>
  <si>
    <t>Transcontinental Inc.</t>
  </si>
  <si>
    <t>TD</t>
  </si>
  <si>
    <t>The Toronto-Dominion Bank</t>
  </si>
  <si>
    <t>The Toronto-Dominion Bank (Converge)</t>
  </si>
  <si>
    <t>TECH</t>
  </si>
  <si>
    <t>Evolve FANGMA Index ETF</t>
  </si>
  <si>
    <t>TECK.B</t>
  </si>
  <si>
    <t>Teck Resources Limited Class B</t>
  </si>
  <si>
    <t>TFII</t>
  </si>
  <si>
    <t>TFI International Inc.</t>
  </si>
  <si>
    <t>TIH</t>
  </si>
  <si>
    <t>Toromont Industries Ltd.</t>
  </si>
  <si>
    <t>TIXT</t>
  </si>
  <si>
    <t>Telus International Cda Inc.</t>
  </si>
  <si>
    <t>TLRY</t>
  </si>
  <si>
    <t>Tilray Inc.</t>
  </si>
  <si>
    <t>TNZ</t>
  </si>
  <si>
    <t>Tenaz Energy Corp.</t>
  </si>
  <si>
    <t>TOU</t>
  </si>
  <si>
    <t>Tourmaline Oil Corp.</t>
  </si>
  <si>
    <t>TOY</t>
  </si>
  <si>
    <t>Spin Master Corp.</t>
  </si>
  <si>
    <t>TPZ</t>
  </si>
  <si>
    <t>Topaz Energy Corp.</t>
  </si>
  <si>
    <t>TRI</t>
  </si>
  <si>
    <t xml:space="preserve">Thomson Reuters Corporation </t>
  </si>
  <si>
    <t>TRP</t>
  </si>
  <si>
    <t>TC Energy Corporation</t>
  </si>
  <si>
    <t>TRP1</t>
  </si>
  <si>
    <t>TC Energy Corporation (CA) (adjusted)</t>
  </si>
  <si>
    <t>TSLA</t>
  </si>
  <si>
    <t>Tesla CDR</t>
  </si>
  <si>
    <t>TSU</t>
  </si>
  <si>
    <t>Trisura Group Ltd.</t>
  </si>
  <si>
    <t>TVE</t>
  </si>
  <si>
    <t>Tamarack Valley Energy Ltd.</t>
  </si>
  <si>
    <t>TXG</t>
  </si>
  <si>
    <t>Torex Gold Resources Inc.</t>
  </si>
  <si>
    <t>USSX</t>
  </si>
  <si>
    <t>Global X S&amp;P 500 Index ETF</t>
  </si>
  <si>
    <t>USX</t>
  </si>
  <si>
    <t>Options on the US Dollar</t>
  </si>
  <si>
    <t>VAB</t>
  </si>
  <si>
    <t>Vanguard Canadian Aggregate Bond Index ETF</t>
  </si>
  <si>
    <t>VET</t>
  </si>
  <si>
    <t>Vermilion Energy Inc.</t>
  </si>
  <si>
    <t>VFV</t>
  </si>
  <si>
    <t>Vanguard S&amp;P 500 Index ETF</t>
  </si>
  <si>
    <t>VGCX</t>
  </si>
  <si>
    <t>Victoria Gold Corp.</t>
  </si>
  <si>
    <t>VRN</t>
  </si>
  <si>
    <t>Veren Inc.</t>
  </si>
  <si>
    <t>VSB</t>
  </si>
  <si>
    <t>Vanguard Canadian Short-Term Bond Index ETF</t>
  </si>
  <si>
    <t>VSC</t>
  </si>
  <si>
    <t>Vanguard Canadian Short-Term Corporate Bond Index ETF</t>
  </si>
  <si>
    <t>WCN</t>
  </si>
  <si>
    <t>Waste Connections Inc.</t>
  </si>
  <si>
    <t>WCP</t>
  </si>
  <si>
    <t>Whitecap Resources Inc.</t>
  </si>
  <si>
    <t>WDO</t>
  </si>
  <si>
    <t>Wesdome Gold Mines Ltd.</t>
  </si>
  <si>
    <t>WEED</t>
  </si>
  <si>
    <t>Canopy Growth Corporation</t>
  </si>
  <si>
    <t>WELL</t>
  </si>
  <si>
    <t>Well Health Technologies Corp.</t>
  </si>
  <si>
    <t>WFG</t>
  </si>
  <si>
    <t>West Fraser Timber Co. Ltd.</t>
  </si>
  <si>
    <t>WN</t>
  </si>
  <si>
    <t xml:space="preserve">George Weston Limited </t>
  </si>
  <si>
    <t>WPM</t>
  </si>
  <si>
    <t>Wheaton Precious Metals Corp.</t>
  </si>
  <si>
    <t>WSP</t>
  </si>
  <si>
    <t>WSP Global Inc.</t>
  </si>
  <si>
    <t>WTE</t>
  </si>
  <si>
    <t>Westshore Terminals Investment Corporation</t>
  </si>
  <si>
    <t>X</t>
  </si>
  <si>
    <t>TMX Group Limited</t>
  </si>
  <si>
    <t>XBB</t>
  </si>
  <si>
    <t>iShares Canadian Universe Bond Index ETF</t>
  </si>
  <si>
    <t>XCB</t>
  </si>
  <si>
    <t>iShares Core Canadian Corporate Bond Index ETF</t>
  </si>
  <si>
    <t>XDV</t>
  </si>
  <si>
    <t>iShares Canadian Select Dividend Index ETF</t>
  </si>
  <si>
    <t>XEG</t>
  </si>
  <si>
    <t>iShares S&amp;P/TSX Capped Energy Index ETF</t>
  </si>
  <si>
    <t>XFN</t>
  </si>
  <si>
    <t>iShares S&amp;P/TSX Capped Financials Index ETF</t>
  </si>
  <si>
    <t>XGD</t>
  </si>
  <si>
    <t>iShares S&amp;P/TSX Global Gold Index ETF</t>
  </si>
  <si>
    <t>XIC</t>
  </si>
  <si>
    <t>iShares Core S&amp;P/TSX Capped Composite Index ETF</t>
  </si>
  <si>
    <t>XIN</t>
  </si>
  <si>
    <t>iShares MSCI EAFE Index ETF (CAD-Hedged)</t>
  </si>
  <si>
    <t>XIU</t>
  </si>
  <si>
    <t>iShares S&amp;P/TSX 60 Index ETF</t>
  </si>
  <si>
    <t>XRE</t>
  </si>
  <si>
    <t>iShares S&amp;P/TSX Capped REIT Index ETF</t>
  </si>
  <si>
    <t>XSB</t>
  </si>
  <si>
    <t>iShares Core Canadian Short Term Bond Index ETF</t>
  </si>
  <si>
    <t>XSP</t>
  </si>
  <si>
    <t>iShares Core S&amp;P 500 Index ETF (CAD-Hedged)</t>
  </si>
  <si>
    <t>XSU</t>
  </si>
  <si>
    <t>iShares U.S. Small Cap Index ETF (CAD-Hedged)</t>
  </si>
  <si>
    <t>ZAG</t>
  </si>
  <si>
    <t>BMO Aggregate Bond Index ETF</t>
  </si>
  <si>
    <t>ZBK</t>
  </si>
  <si>
    <t>BMO Equal Weight US Banks Index ETF</t>
  </si>
  <si>
    <t>ZCN</t>
  </si>
  <si>
    <t>BMO S&amp;P/TSX Capped Composite Index ETF</t>
  </si>
  <si>
    <t>ZDM</t>
  </si>
  <si>
    <t>BMO MSCI EAFE Hedged to CAD Index ETF</t>
  </si>
  <si>
    <t>ZEB</t>
  </si>
  <si>
    <t>BMO Equal Weight Banks Index ETF</t>
  </si>
  <si>
    <t>BMO Equal Weight Banks Index ETF (Converge)</t>
  </si>
  <si>
    <t>ZGLD</t>
  </si>
  <si>
    <t>BMO Gold Bullion ETF</t>
  </si>
  <si>
    <t>ZHY</t>
  </si>
  <si>
    <t>BMO High Yield US Corporate Bond Hedged to CAD Index</t>
  </si>
  <si>
    <t>ZIU</t>
  </si>
  <si>
    <t>BMO S&amp;P/TSX 60 INDEX ETF</t>
  </si>
  <si>
    <t>ZLB</t>
  </si>
  <si>
    <t>BMO Low Volatility Canadian Equity Fund</t>
  </si>
  <si>
    <t>ZPR</t>
  </si>
  <si>
    <t>BMO S&amp;P/TSX Laddered Preferred Share Index ETF</t>
  </si>
  <si>
    <t>ZQQ</t>
  </si>
  <si>
    <t>BMO Nasdaq 100 Equity Hedged to CAD Index ETF</t>
  </si>
  <si>
    <t>ZSP</t>
  </si>
  <si>
    <t>BMO S&amp;P 500 Index ETF</t>
  </si>
  <si>
    <t>ZUB</t>
  </si>
  <si>
    <t>BMO Equal Weight US Banks Hedged to CAD Index ETF</t>
  </si>
  <si>
    <t>ZUE</t>
  </si>
  <si>
    <t>BMO S&amp;P 500 Hedged to CAD Index ETF</t>
  </si>
  <si>
    <t>BMO S&amp;P 500 Hedged to CAD Index ETF (Converge)</t>
  </si>
  <si>
    <t>ZUQ</t>
  </si>
  <si>
    <t xml:space="preserve">BMO MSCI USA High Quality Index </t>
  </si>
  <si>
    <t>ZUT</t>
  </si>
  <si>
    <t>BMO Equal Weight Utilities Index ETF</t>
  </si>
  <si>
    <t>CGB</t>
  </si>
  <si>
    <t>Ten-year Government of Canada Bond Futures</t>
  </si>
  <si>
    <t>CGF</t>
  </si>
  <si>
    <t>Five-year Government of Canada Bond Futures</t>
  </si>
  <si>
    <t>CGZ</t>
  </si>
  <si>
    <t>Two-year Government of Canada Bond Futures</t>
  </si>
  <si>
    <t>COA Tier 1</t>
  </si>
  <si>
    <t>One-Month CORRA Futures</t>
  </si>
  <si>
    <t>CRA Tier 1</t>
  </si>
  <si>
    <t>Three-Month CORRA Futures</t>
  </si>
  <si>
    <t>CRA Tier 2</t>
  </si>
  <si>
    <t>CRA Tier 3</t>
  </si>
  <si>
    <t>CRA Tier 4</t>
  </si>
  <si>
    <t>LGB</t>
  </si>
  <si>
    <t>30-Year Government of Canada Bond Futures</t>
  </si>
  <si>
    <t>SCF</t>
  </si>
  <si>
    <t>S&amp;P/TSX Composite Index Mini Futures</t>
  </si>
  <si>
    <t>SCG</t>
  </si>
  <si>
    <t>S&amp;P/TSX Composite ESG Index Futures</t>
  </si>
  <si>
    <t>SDV Tier 1</t>
  </si>
  <si>
    <t>S&amp;P/TSX 60 Dividend Points Index Futures</t>
  </si>
  <si>
    <t>SDV Tier 2</t>
  </si>
  <si>
    <t>SDV Tier 3</t>
  </si>
  <si>
    <t>SEG</t>
  </si>
  <si>
    <t>S&amp;P/TSX 60 ESG Index Futures</t>
  </si>
  <si>
    <t>SXA</t>
  </si>
  <si>
    <t>S&amp;P/TSX Global Gold Index Futures</t>
  </si>
  <si>
    <t>SXB</t>
  </si>
  <si>
    <t>S&amp;P/TSX Capped Financials Index Futures</t>
  </si>
  <si>
    <t>SXD</t>
  </si>
  <si>
    <t xml:space="preserve">S&amp;P/TSX Composite Energy GICS Sector Total Return Index Futures </t>
  </si>
  <si>
    <t>SXF</t>
  </si>
  <si>
    <t>S&amp;P/TSX 60 Index Futures</t>
  </si>
  <si>
    <t>SXG</t>
  </si>
  <si>
    <t xml:space="preserve">S&amp;P/TSX Composite Financials GICS Level Sector Total Return Index Futures </t>
  </si>
  <si>
    <t>SXH</t>
  </si>
  <si>
    <t>S&amp;P/TSX Capped Information Technology Index Futures</t>
  </si>
  <si>
    <t>SXK</t>
  </si>
  <si>
    <t xml:space="preserve">S&amp;P/TSX Composite Index Banks (Industry Group) Futures </t>
  </si>
  <si>
    <t>SXM</t>
  </si>
  <si>
    <t>S&amp;P/TSX 60 Index Mini Futures</t>
  </si>
  <si>
    <t>SXR</t>
  </si>
  <si>
    <t xml:space="preserve">S&amp;P/TSX Composite Real Estate GICS Sector Total Return Index Futures </t>
  </si>
  <si>
    <t>SXT</t>
  </si>
  <si>
    <t xml:space="preserve">S&amp;P/TSX Composite Telecom Services GICS Level Sector Total Return Index Futures </t>
  </si>
  <si>
    <t>SXU</t>
  </si>
  <si>
    <t>S&amp;P/TSX Capped Utilities Index Futures</t>
  </si>
  <si>
    <t>SXW</t>
  </si>
  <si>
    <t xml:space="preserve">S&amp;P/TSX Composite Insurance GICS Industry Group Total Return Index Futures </t>
  </si>
  <si>
    <t>SXY</t>
  </si>
  <si>
    <t>S&amp;P/TSX Capped Energy Index Futures</t>
  </si>
  <si>
    <t>FAA</t>
  </si>
  <si>
    <t>FAE</t>
  </si>
  <si>
    <t>FAL</t>
  </si>
  <si>
    <t>FAX</t>
  </si>
  <si>
    <t>FBA</t>
  </si>
  <si>
    <t>FBC</t>
  </si>
  <si>
    <t>FBN</t>
  </si>
  <si>
    <t>FBO</t>
  </si>
  <si>
    <t>FCB</t>
  </si>
  <si>
    <t>FCL</t>
  </si>
  <si>
    <t>FCN</t>
  </si>
  <si>
    <t>FCQ</t>
  </si>
  <si>
    <t>FCT</t>
  </si>
  <si>
    <t>FCX</t>
  </si>
  <si>
    <t>FDO</t>
  </si>
  <si>
    <t>FEB</t>
  </si>
  <si>
    <t>FEG</t>
  </si>
  <si>
    <t>FEM</t>
  </si>
  <si>
    <t>FEQ</t>
  </si>
  <si>
    <t>FER</t>
  </si>
  <si>
    <t>FET</t>
  </si>
  <si>
    <t>FFL</t>
  </si>
  <si>
    <t>FFS</t>
  </si>
  <si>
    <t>FFV</t>
  </si>
  <si>
    <t>FGI</t>
  </si>
  <si>
    <t>FGN</t>
  </si>
  <si>
    <t>FGW</t>
  </si>
  <si>
    <t>FHO</t>
  </si>
  <si>
    <t>FHT</t>
  </si>
  <si>
    <t>FIA</t>
  </si>
  <si>
    <t>FIC</t>
  </si>
  <si>
    <t>FIF</t>
  </si>
  <si>
    <t>FIR</t>
  </si>
  <si>
    <t>FIU</t>
  </si>
  <si>
    <t>FKY</t>
  </si>
  <si>
    <t>FLF</t>
  </si>
  <si>
    <t>FLL</t>
  </si>
  <si>
    <t>FLN</t>
  </si>
  <si>
    <t>FMA</t>
  </si>
  <si>
    <t>FMF</t>
  </si>
  <si>
    <t>FMI</t>
  </si>
  <si>
    <t>FMO</t>
  </si>
  <si>
    <t>FMU</t>
  </si>
  <si>
    <t>FMX</t>
  </si>
  <si>
    <t>FNB</t>
  </si>
  <si>
    <t>FNN</t>
  </si>
  <si>
    <t>FNO</t>
  </si>
  <si>
    <t>FNS</t>
  </si>
  <si>
    <t>FNU</t>
  </si>
  <si>
    <t>FOC</t>
  </si>
  <si>
    <t>FOJ</t>
  </si>
  <si>
    <t>FOP</t>
  </si>
  <si>
    <t>FOU</t>
  </si>
  <si>
    <t>FPM</t>
  </si>
  <si>
    <t>FPP</t>
  </si>
  <si>
    <t>FPW</t>
  </si>
  <si>
    <t>FQB</t>
  </si>
  <si>
    <t>FQN</t>
  </si>
  <si>
    <t>FQR</t>
  </si>
  <si>
    <t>FQT</t>
  </si>
  <si>
    <t>FRJ</t>
  </si>
  <si>
    <t>FRP</t>
  </si>
  <si>
    <t>FRQ</t>
  </si>
  <si>
    <t>FRT</t>
  </si>
  <si>
    <t>FRW</t>
  </si>
  <si>
    <t>FRY</t>
  </si>
  <si>
    <t>FSA</t>
  </si>
  <si>
    <t>FSH</t>
  </si>
  <si>
    <t>FSU</t>
  </si>
  <si>
    <t>FTA</t>
  </si>
  <si>
    <t>FTC</t>
  </si>
  <si>
    <t>FTD</t>
  </si>
  <si>
    <t>FTH</t>
  </si>
  <si>
    <t>FTK</t>
  </si>
  <si>
    <t>FTL</t>
  </si>
  <si>
    <t>FTV</t>
  </si>
  <si>
    <t>FTX</t>
  </si>
  <si>
    <t>FUE</t>
  </si>
  <si>
    <t>FVE</t>
  </si>
  <si>
    <t>FVH</t>
  </si>
  <si>
    <t>FVM</t>
  </si>
  <si>
    <t>FVV</t>
  </si>
  <si>
    <t>FWA</t>
  </si>
  <si>
    <t>FWC</t>
  </si>
  <si>
    <t>FWD</t>
  </si>
  <si>
    <t>FWL</t>
  </si>
  <si>
    <t>FWN</t>
  </si>
  <si>
    <t>FWP</t>
  </si>
  <si>
    <t>FXB</t>
  </si>
  <si>
    <t>FXE</t>
  </si>
  <si>
    <t>FXG</t>
  </si>
  <si>
    <t>FXJ</t>
  </si>
  <si>
    <t>FXN</t>
  </si>
  <si>
    <t>FXT</t>
  </si>
  <si>
    <t>FZB</t>
  </si>
  <si>
    <t>FZN</t>
  </si>
  <si>
    <t>COA1</t>
  </si>
  <si>
    <t>COA2</t>
  </si>
  <si>
    <t>COA3</t>
  </si>
  <si>
    <t>COA4</t>
  </si>
  <si>
    <t>COA1-COA2-COA3</t>
  </si>
  <si>
    <t>COA2-COA3-COA4</t>
  </si>
  <si>
    <t>CRA1</t>
  </si>
  <si>
    <t>CRA2</t>
  </si>
  <si>
    <t>CRA3</t>
  </si>
  <si>
    <t>CRA4</t>
  </si>
  <si>
    <t>CRA5</t>
  </si>
  <si>
    <t>CRA6</t>
  </si>
  <si>
    <t>CRA7</t>
  </si>
  <si>
    <t>CRA8</t>
  </si>
  <si>
    <t>CRA9</t>
  </si>
  <si>
    <t>CRA10</t>
  </si>
  <si>
    <t>CRA11</t>
  </si>
  <si>
    <t>CRA12</t>
  </si>
  <si>
    <t>CRA1-CRA2-CRA3</t>
  </si>
  <si>
    <t>CRA2-CRA3-CRA4</t>
  </si>
  <si>
    <t>CRA3-CRA4-CRA5</t>
  </si>
  <si>
    <t>CRA4-CRA5-CRA6</t>
  </si>
  <si>
    <t>CRA5-CRA6-CRA7</t>
  </si>
  <si>
    <t>CRA6-CRA7-CRA8</t>
  </si>
  <si>
    <t>CRA7-CRA8-CRA9</t>
  </si>
  <si>
    <t>CRA8-CRA9-CRA10</t>
  </si>
  <si>
    <t>CRA9-CRA10-CRA11</t>
  </si>
  <si>
    <t>CRA10-CRA11-CRA12</t>
  </si>
  <si>
    <t>CRA1-CRA3-CRA5</t>
  </si>
  <si>
    <t>CRA2-CRA4-CRA6</t>
  </si>
  <si>
    <t>CRA3-CRA5-CRA7</t>
  </si>
  <si>
    <t>CRA4-CRA6-CRA8</t>
  </si>
  <si>
    <t>CRA5-CRA7-CRA9</t>
  </si>
  <si>
    <t>CRA6-CRA8-CRA10</t>
  </si>
  <si>
    <t>CRA7-CRA9-CRA11</t>
  </si>
  <si>
    <t>CRA8-CRA10-CRA12</t>
  </si>
  <si>
    <t>CRA1-CRA4-CRA7</t>
  </si>
  <si>
    <t>CRA2-CRA5-CRA8</t>
  </si>
  <si>
    <t>CRA3-CRA6-CRA9</t>
  </si>
  <si>
    <t>CRA4-CRA7-CRA10</t>
  </si>
  <si>
    <t>CRA5-CRA8-CRA11</t>
  </si>
  <si>
    <t>CRA6-CRA9-CRA12</t>
  </si>
  <si>
    <t>CRA1-CRA5-CRA9</t>
  </si>
  <si>
    <t>CRA2-CRA6-CRA10</t>
  </si>
  <si>
    <t>CRA3-CRA7-CRA11</t>
  </si>
  <si>
    <t>CRA4-CRA8-CRA12</t>
  </si>
  <si>
    <t>SDV1</t>
  </si>
  <si>
    <t>SDV2</t>
  </si>
  <si>
    <t>SDV3</t>
  </si>
  <si>
    <t>SDV4</t>
  </si>
  <si>
    <t>SDV5</t>
  </si>
  <si>
    <t>SXF1</t>
  </si>
  <si>
    <t>SXF2</t>
  </si>
  <si>
    <t>SXF3</t>
  </si>
  <si>
    <t>SXF4</t>
  </si>
  <si>
    <t>SXF5</t>
  </si>
  <si>
    <t>SXF6</t>
  </si>
  <si>
    <t>SXF7</t>
  </si>
  <si>
    <t>SXF8</t>
  </si>
  <si>
    <t>CGB - CGF</t>
  </si>
  <si>
    <t>CGB - LGB</t>
  </si>
  <si>
    <t>CGF - CGZ</t>
  </si>
  <si>
    <t>CGF - LGB</t>
  </si>
  <si>
    <t>CGB - CGZ</t>
  </si>
  <si>
    <t>CGZ - LGB</t>
  </si>
  <si>
    <t>CRA - COA</t>
  </si>
  <si>
    <t>SXF - SXM</t>
  </si>
  <si>
    <t>SXA - FXG</t>
  </si>
  <si>
    <t>SXB - FXN</t>
  </si>
  <si>
    <t>SXY - FEG</t>
  </si>
  <si>
    <t>SXM - FIU</t>
  </si>
  <si>
    <t>SXF - FIU</t>
  </si>
  <si>
    <t>SXM - FXT</t>
  </si>
  <si>
    <t>SXF - FXT</t>
  </si>
  <si>
    <t>SXM - FIC</t>
  </si>
  <si>
    <t>SXF - FIC</t>
  </si>
  <si>
    <t>SEG - SXM</t>
  </si>
  <si>
    <t>SXM - FZN</t>
  </si>
  <si>
    <t>SXF - FZN</t>
  </si>
  <si>
    <t>SCF - FZN</t>
  </si>
  <si>
    <t>SCF - FIC</t>
  </si>
  <si>
    <t>SCF - SCG</t>
  </si>
  <si>
    <t>SEG - FIU</t>
  </si>
  <si>
    <t>SCF - FIU</t>
  </si>
  <si>
    <t>SCG - SEG</t>
  </si>
  <si>
    <t>SCG - FZN</t>
  </si>
  <si>
    <t>SCG - FIU</t>
  </si>
  <si>
    <t>SEG - SXF</t>
  </si>
  <si>
    <t>SEG - FZN</t>
  </si>
  <si>
    <t>SEG - FIC</t>
  </si>
  <si>
    <t>SCG - FIC</t>
  </si>
  <si>
    <t>SCF - FXT</t>
  </si>
  <si>
    <t>SCG - SXF</t>
  </si>
  <si>
    <t>SCF - SXM</t>
  </si>
  <si>
    <t>SCF - SXF</t>
  </si>
  <si>
    <t>SCF - SEG</t>
  </si>
  <si>
    <t>SEG - FXT</t>
  </si>
  <si>
    <t>SCG - FXT</t>
  </si>
  <si>
    <t>SXW - FMF</t>
  </si>
  <si>
    <t>SXA - FAE</t>
  </si>
  <si>
    <t>SEG - FXN</t>
  </si>
  <si>
    <t>SXF - SXB</t>
  </si>
  <si>
    <t>SXY - FVE</t>
  </si>
  <si>
    <t>SXT - FBC</t>
  </si>
  <si>
    <t>SXM - FXN</t>
  </si>
  <si>
    <t>SXF - FXN</t>
  </si>
  <si>
    <t>SCG - SXM</t>
  </si>
  <si>
    <t>SXY - FSU</t>
  </si>
  <si>
    <t>SXA - FBA</t>
  </si>
  <si>
    <t>SEG - FZB</t>
  </si>
  <si>
    <t>SCF - FXN</t>
  </si>
  <si>
    <t>SXM - SXB</t>
  </si>
  <si>
    <t>SCG - SXB</t>
  </si>
  <si>
    <t>SXM - FZB</t>
  </si>
  <si>
    <t>SXF - FZB</t>
  </si>
  <si>
    <t>SXM - SXG</t>
  </si>
  <si>
    <t>SXF - SXG</t>
  </si>
  <si>
    <t>SEG - SXG</t>
  </si>
  <si>
    <t>SEG - SXB</t>
  </si>
  <si>
    <t>SCF - SXB</t>
  </si>
  <si>
    <t>SXY - FWP</t>
  </si>
  <si>
    <t>SXD - FSU</t>
  </si>
  <si>
    <t>SXY - FCQ</t>
  </si>
  <si>
    <t>SCG - FXN</t>
  </si>
  <si>
    <t>SXF - SXK</t>
  </si>
  <si>
    <t>SXD - FCQ</t>
  </si>
  <si>
    <t>SCF - FZB</t>
  </si>
  <si>
    <t>SEG - SXK</t>
  </si>
  <si>
    <t>SCG - SXK</t>
  </si>
  <si>
    <t>SCF - SXG</t>
  </si>
  <si>
    <t>SXY - FRJ</t>
  </si>
  <si>
    <t>SXT - FTC</t>
  </si>
  <si>
    <t>SXD - FVE</t>
  </si>
  <si>
    <t>SCG - FZB</t>
  </si>
  <si>
    <t>SCF - SXK</t>
  </si>
  <si>
    <t>SXA - FFV</t>
  </si>
  <si>
    <t>SXA - FPM</t>
  </si>
  <si>
    <t>SXM - SXK</t>
  </si>
  <si>
    <t>FVE - FWP</t>
  </si>
  <si>
    <t>FCQ - FVE</t>
  </si>
  <si>
    <t>SXH - FSH</t>
  </si>
  <si>
    <t>SXG - FRY</t>
  </si>
  <si>
    <t>SCG - SXG</t>
  </si>
  <si>
    <t>FVE - FSU</t>
  </si>
  <si>
    <t>SXD - FWP</t>
  </si>
  <si>
    <t>SXG - FMF</t>
  </si>
  <si>
    <t>FCQ - FSU</t>
  </si>
  <si>
    <t>SXB - FRY</t>
  </si>
  <si>
    <t>SXK - FRY</t>
  </si>
  <si>
    <t>SCF - SXD</t>
  </si>
  <si>
    <t>FVE - FRJ</t>
  </si>
  <si>
    <t>FAX - FWP</t>
  </si>
  <si>
    <t>SXD - FRJ</t>
  </si>
  <si>
    <t>SXU - FFS</t>
  </si>
  <si>
    <t>SXY - FAX</t>
  </si>
  <si>
    <t>SXR - FRW</t>
  </si>
  <si>
    <t>SXD - FPP</t>
  </si>
  <si>
    <t>SXB - FMF</t>
  </si>
  <si>
    <t>SXD - FAX</t>
  </si>
  <si>
    <t>SXM - SXD</t>
  </si>
  <si>
    <t>FSU - FWP</t>
  </si>
  <si>
    <t>SXU - FUE</t>
  </si>
  <si>
    <t>FMO - FSU</t>
  </si>
  <si>
    <t>SXW - FLF</t>
  </si>
  <si>
    <t>SEG - FRY</t>
  </si>
  <si>
    <t>SXF - SXR</t>
  </si>
  <si>
    <t>SXF - SXD</t>
  </si>
  <si>
    <t>FVE - FVM</t>
  </si>
  <si>
    <t>FCQ - FWP</t>
  </si>
  <si>
    <t>FAX - FOU</t>
  </si>
  <si>
    <t>FCB - FRY</t>
  </si>
  <si>
    <t>SXY - FVM</t>
  </si>
  <si>
    <t>SCF - FRY</t>
  </si>
  <si>
    <t>SXF - FRY</t>
  </si>
  <si>
    <t>SXU - FMA</t>
  </si>
  <si>
    <t>FSU - FRJ</t>
  </si>
  <si>
    <t>FCQ - FMO</t>
  </si>
  <si>
    <t>FRJ - FWP</t>
  </si>
  <si>
    <t>FCQ - FRJ</t>
  </si>
  <si>
    <t>SXD - FVM</t>
  </si>
  <si>
    <t>SXM - FMF</t>
  </si>
  <si>
    <t>SXY - FMO</t>
  </si>
  <si>
    <t>SXG - FGN</t>
  </si>
  <si>
    <t>SXT - FIR</t>
  </si>
  <si>
    <t>SXB - FGN</t>
  </si>
  <si>
    <t>SXK - FNS</t>
  </si>
  <si>
    <t>SXG - FBN</t>
  </si>
  <si>
    <t>SXU - FTL</t>
  </si>
  <si>
    <t>FOU - FWP</t>
  </si>
  <si>
    <t>FMO - FWP</t>
  </si>
  <si>
    <t>SXM - FRY</t>
  </si>
  <si>
    <t>SXF - FMF</t>
  </si>
  <si>
    <t>SXG - FCB</t>
  </si>
  <si>
    <t>SXU - FRQ</t>
  </si>
  <si>
    <t>SXM - SXW</t>
  </si>
  <si>
    <t>SCF - SXW</t>
  </si>
  <si>
    <t>FCQ - FOU</t>
  </si>
  <si>
    <t>FAX - FVM</t>
  </si>
  <si>
    <t>FAX - FSU</t>
  </si>
  <si>
    <t>FAX - FVE</t>
  </si>
  <si>
    <t>SCF - FMF</t>
  </si>
  <si>
    <t>SCF - FGN</t>
  </si>
  <si>
    <t>SCF - SXR</t>
  </si>
  <si>
    <t>SCG - SXD</t>
  </si>
  <si>
    <t>FOU - FRJ</t>
  </si>
  <si>
    <t>FSU - FVM</t>
  </si>
  <si>
    <t>SXB - FLF</t>
  </si>
  <si>
    <t>SXD - FMO</t>
  </si>
  <si>
    <t>SEG - FCB</t>
  </si>
  <si>
    <t>SXB - FCB</t>
  </si>
  <si>
    <t>SXK - FCB</t>
  </si>
  <si>
    <t>SXK - FBO</t>
  </si>
  <si>
    <t>SCF - FEG</t>
  </si>
  <si>
    <t>SEG - SXR</t>
  </si>
  <si>
    <t>FVM - FRJ</t>
  </si>
  <si>
    <t>FMO - FRJ</t>
  </si>
  <si>
    <t>FAX - FRJ</t>
  </si>
  <si>
    <t>SXD - FOU</t>
  </si>
  <si>
    <t>SXY - FOU</t>
  </si>
  <si>
    <t>SCF - SXY</t>
  </si>
  <si>
    <t>SEG - SXW</t>
  </si>
  <si>
    <t>SCG - SXU</t>
  </si>
  <si>
    <t>SXG - FLF</t>
  </si>
  <si>
    <t>SCG - FMF</t>
  </si>
  <si>
    <t>SXU - FHO</t>
  </si>
  <si>
    <t>SXF - FBN</t>
  </si>
  <si>
    <t>SXG - FBO</t>
  </si>
  <si>
    <t>SXB - FBO</t>
  </si>
  <si>
    <t>SXF - SXW</t>
  </si>
  <si>
    <t>FAX - FCQ</t>
  </si>
  <si>
    <t>SEG - FMF</t>
  </si>
  <si>
    <t>SCG - SXW</t>
  </si>
  <si>
    <t>SCF - SXU</t>
  </si>
  <si>
    <t>SXW - FPW</t>
  </si>
  <si>
    <t>SXG - FNS</t>
  </si>
  <si>
    <t>SXM - FBN</t>
  </si>
  <si>
    <t>SXB - FBN</t>
  </si>
  <si>
    <t>SXU - FQN</t>
  </si>
  <si>
    <t>SXM - SXR</t>
  </si>
  <si>
    <t>FVE - FMO</t>
  </si>
  <si>
    <t>SCG - FGN</t>
  </si>
  <si>
    <t>SXH - FGI</t>
  </si>
  <si>
    <t>SXM - FCB</t>
  </si>
  <si>
    <t>SXF - FCB</t>
  </si>
  <si>
    <t>SXB - FNS</t>
  </si>
  <si>
    <t>SCF - FBN</t>
  </si>
  <si>
    <t>SXF - FBO</t>
  </si>
  <si>
    <t>SEG - SXU</t>
  </si>
  <si>
    <t>SCG - SXR</t>
  </si>
  <si>
    <t>SXW - FIF</t>
  </si>
  <si>
    <t>FOU - FVM</t>
  </si>
  <si>
    <t>FCQ - FVM</t>
  </si>
  <si>
    <t>SXF - FRQ</t>
  </si>
  <si>
    <t>SEG - FRQ</t>
  </si>
  <si>
    <t>FSU - FOU</t>
  </si>
  <si>
    <t>FMO - FVM</t>
  </si>
  <si>
    <t>SCF - FRQ</t>
  </si>
  <si>
    <t>SXM - FRQ</t>
  </si>
  <si>
    <t>SXM - SXU</t>
  </si>
  <si>
    <t>SXF - SXU</t>
  </si>
  <si>
    <t>SXF - FCN</t>
  </si>
  <si>
    <t>SEG - FXE</t>
  </si>
  <si>
    <t>FVM - FWP</t>
  </si>
  <si>
    <t>FEB - FRP</t>
  </si>
  <si>
    <t>FVE - FOU</t>
  </si>
  <si>
    <t>SXM - FTK</t>
  </si>
  <si>
    <t>SXH - FOP</t>
  </si>
  <si>
    <t>SXG - FPW</t>
  </si>
  <si>
    <t>SEG - FNS</t>
  </si>
  <si>
    <t>SXM - FXE</t>
  </si>
  <si>
    <t>SCF - FTK</t>
  </si>
  <si>
    <t>SXB - FPW</t>
  </si>
  <si>
    <t>SXF - FXE</t>
  </si>
  <si>
    <t>SCG - FXE</t>
  </si>
  <si>
    <t>SXM - SXH</t>
  </si>
  <si>
    <t>SEG - SXH</t>
  </si>
  <si>
    <t>FAX - FMO</t>
  </si>
  <si>
    <t>SXF - FTK</t>
  </si>
  <si>
    <t>SCG - FCN</t>
  </si>
  <si>
    <t>SEG - FBO</t>
  </si>
  <si>
    <t>SCF - FXE</t>
  </si>
  <si>
    <t>SEG - FMI</t>
  </si>
  <si>
    <t>SCF - FCN</t>
  </si>
  <si>
    <t>SCF - FBA</t>
  </si>
  <si>
    <t>SCG - FBA</t>
  </si>
  <si>
    <t>SEG - FCN</t>
  </si>
  <si>
    <t>SCF - FXG</t>
  </si>
  <si>
    <t>SCG - SXH</t>
  </si>
  <si>
    <t>SCF - SXH</t>
  </si>
  <si>
    <t>SCG - SXA</t>
  </si>
  <si>
    <t>SCF - SXA</t>
  </si>
  <si>
    <t>SXM - FMI</t>
  </si>
  <si>
    <t>SXF - FMI</t>
  </si>
  <si>
    <t>SXM - FBO</t>
  </si>
  <si>
    <t>SCG - FXG</t>
  </si>
  <si>
    <t>SCF - FPM</t>
  </si>
  <si>
    <t>SXM - FCN</t>
  </si>
  <si>
    <t>SCG - FAE</t>
  </si>
  <si>
    <t>SXF - SXH</t>
  </si>
  <si>
    <t>SEG - FGI</t>
  </si>
  <si>
    <t>SCG - FSH</t>
  </si>
  <si>
    <t>SEG - FSH</t>
  </si>
  <si>
    <t>SCG - FPM</t>
  </si>
  <si>
    <t>12 MAY 2025</t>
  </si>
  <si>
    <t>Mines Agnico Eagle Limitée</t>
  </si>
  <si>
    <t>Ag Growth International Inc</t>
  </si>
  <si>
    <t>Groupe Aecon Inc.</t>
  </si>
  <si>
    <t>Bombardier Inc. Classe B</t>
  </si>
  <si>
    <t xml:space="preserve">BCE Inc.  </t>
  </si>
  <si>
    <t>BCE Inc.   (Converge)</t>
  </si>
  <si>
    <t>Banque de Montréal</t>
  </si>
  <si>
    <t>Banque de Montréal (Converge)</t>
  </si>
  <si>
    <t>Brookfield Corporation</t>
  </si>
  <si>
    <t>La Banque de Nouvelle-Écosse</t>
  </si>
  <si>
    <t>La Banque de Nouvelle-Écosse (Converge)</t>
  </si>
  <si>
    <t>Cogeco Câble Inc.</t>
  </si>
  <si>
    <t xml:space="preserve">Cameco Corporation </t>
  </si>
  <si>
    <t>Corus Entertainment Inc. Classe B</t>
  </si>
  <si>
    <t>Banque Canadienne Impériale de Commerce</t>
  </si>
  <si>
    <t>Banque Canadienne Impériale de Commerce (Converge)</t>
  </si>
  <si>
    <t>Compagnie des chemins de fer nationaux du Canada</t>
  </si>
  <si>
    <t>Chemin de fer Canadien Pacifique Limitée</t>
  </si>
  <si>
    <t>Chemin de fer Canadien Pacifique Limitée (Converge)</t>
  </si>
  <si>
    <t>Société Canadian Tire Limitée Classe A</t>
  </si>
  <si>
    <t>Converge Technology Solutions Corp. (CA) (ajusté)</t>
  </si>
  <si>
    <t>Canadian Western Bank (CA) (ajusté)</t>
  </si>
  <si>
    <t>Filo Corp. (CA) (ajusté)</t>
  </si>
  <si>
    <t>BetaPro Cdn Gold Mines 2X daily Bear ETF (CA) (ajusté)</t>
  </si>
  <si>
    <t>Groupe CGI Inc. Classe A</t>
  </si>
  <si>
    <t xml:space="preserve">Les Vêtements de Sport Gildan Inc. </t>
  </si>
  <si>
    <t>FNB Horizons Indice marijuana sciences de la vie</t>
  </si>
  <si>
    <t>BetaPro Natural Gas Leveraged Daily Bull ETF (CA) (ajusté)</t>
  </si>
  <si>
    <t>FNB BetaPro Pétrole brut Baissier quotidien inverse avec effet de levier</t>
  </si>
  <si>
    <t>FNB Horizons indice Nasdaq 100</t>
  </si>
  <si>
    <t>Action de FNB Horizons Indice S&amp;P TSX 60</t>
  </si>
  <si>
    <t>iA Société financière Inc.</t>
  </si>
  <si>
    <t>Intact Corporation Financière</t>
  </si>
  <si>
    <t>Société Financière IGM Inc.</t>
  </si>
  <si>
    <t>Compagnie Pétrolière Impériale Ltée</t>
  </si>
  <si>
    <t>Karora Resources Inc. (CA) (ajusté)</t>
  </si>
  <si>
    <t>Banque Laurentienne du Canada</t>
  </si>
  <si>
    <t>La Compagnie Électrique Lion</t>
  </si>
  <si>
    <t>Labrador Iron Ore Royalty Corporation</t>
  </si>
  <si>
    <t>Lundin Mining Corporation</t>
  </si>
  <si>
    <t>MAG Silver Corp. (CA) (ajusté)</t>
  </si>
  <si>
    <t>Société Financière Manuvie</t>
  </si>
  <si>
    <t>Métro Inc.</t>
  </si>
  <si>
    <t>Banque Nationale du Canada</t>
  </si>
  <si>
    <t>Power Corporation du Canada</t>
  </si>
  <si>
    <t>Primo Water Corporation (CA) (ajusté)</t>
  </si>
  <si>
    <t>Quebecor Inc. Class B</t>
  </si>
  <si>
    <t>Encans Ritchie Bros.</t>
  </si>
  <si>
    <t>Rogers Communications Inc. Classe B</t>
  </si>
  <si>
    <t xml:space="preserve">Métaux Russel Inc. </t>
  </si>
  <si>
    <t>Banque Royale du Canada</t>
  </si>
  <si>
    <t>Banque Royale du Canada (Converge)</t>
  </si>
  <si>
    <t>SilverCrest Metals Inc. (ajusté)</t>
  </si>
  <si>
    <t xml:space="preserve">Financière Sun Life </t>
  </si>
  <si>
    <t>Stelco Holdings Inc. (CA) (ajusté)</t>
  </si>
  <si>
    <t xml:space="preserve">Suncor Energie Inc. </t>
  </si>
  <si>
    <t xml:space="preserve">Options sur l’Indice Composé S&amp;P/TSX Banques (groupe industriel) </t>
  </si>
  <si>
    <t>Options sur indice S&amp;P/TSX 60</t>
  </si>
  <si>
    <t xml:space="preserve">Options sur l’Indice plafonné des services aux collectivités S&amp;P/TSX </t>
  </si>
  <si>
    <t>La Banque Toronto-Dominion</t>
  </si>
  <si>
    <t>La Banque Toronto-Dominion (Converge)</t>
  </si>
  <si>
    <t>Thomson Reuters Corporation</t>
  </si>
  <si>
    <t>TC Energy Corporation (CA) (ajusté)</t>
  </si>
  <si>
    <t>Options sur le dollar US</t>
  </si>
  <si>
    <t>George Weston limitée</t>
  </si>
  <si>
    <t>FNB BMO S&amp;P/TSX Capped Composite Index</t>
  </si>
  <si>
    <t>FNB BMO équipondéré banques</t>
  </si>
  <si>
    <t>FNB BMO équipondéré banques (Converge)</t>
  </si>
  <si>
    <t>BMO MSCI US High Quality Index ETF</t>
  </si>
  <si>
    <t>Contrats à terme sur obligations du gouvernement du Canada de dix ans</t>
  </si>
  <si>
    <t>Contrats à terme sur obligations du gouvernement du Canada de cinq ans</t>
  </si>
  <si>
    <t>Contrats à terme sur obligations du gouvernement du Canada de deux ans</t>
  </si>
  <si>
    <t>Contrat à terme d’un mois sur le taux CORRA</t>
  </si>
  <si>
    <t>Contrat à terme de trois mois sur le taux CORRA</t>
  </si>
  <si>
    <t>Contrats à terme sur obligations du gouvernement du Canada de 30 ans</t>
  </si>
  <si>
    <t>Contrats à terme mini sur l'indice composé S&amp;P/TSX</t>
  </si>
  <si>
    <t>Contrats à terme sur l’indice composé S&amp;P/TSX ESG</t>
  </si>
  <si>
    <t>Contrat à terme sur l’indice de dividendes S&amp;P/TSX 60</t>
  </si>
  <si>
    <t xml:space="preserve">Contrats à terme sur l’indice S&amp;P/TSX 60 ESG </t>
  </si>
  <si>
    <t>Contrats à terme sur indice aurifère global S&amp;P/TSX</t>
  </si>
  <si>
    <t>Contrats à terme sur indice plafonné de la finance S&amp;P/TSX</t>
  </si>
  <si>
    <t>Contrats à terme sur l’indice composé de rendement total S&amp;P/TSX du secteur GICS de l’énergie</t>
  </si>
  <si>
    <t>Contrats à terme sur l'indice S&amp;P/TSX 60</t>
  </si>
  <si>
    <t xml:space="preserve">Contrats à terme sur l’indice composé de rendement total S&amp;P/TSX du secteur GICS de la finance </t>
  </si>
  <si>
    <t>Contrats à terme sur indice plafonné des technologies de l'information S&amp;P/TSX</t>
  </si>
  <si>
    <t xml:space="preserve">Contrats à terme sur l’Indice Composé S&amp;P/TSX Banques (groupe industriel)  </t>
  </si>
  <si>
    <t>Contrats à terme mini sur l'indice S&amp;P/TSX 60</t>
  </si>
  <si>
    <t xml:space="preserve">Contrats à terme sur l’indice composé de rendement total S&amp;P/TSX du secteur GICS de l’immobilier </t>
  </si>
  <si>
    <t xml:space="preserve">Contrats à terme sur l’indice composé de rendement total S&amp;P/TSX du secteur GICS des services de télécommunication </t>
  </si>
  <si>
    <t xml:space="preserve">Contrats à terme sur l’Indice plafonné des services aux collectivités S&amp;P/TSX </t>
  </si>
  <si>
    <t xml:space="preserve">Contrats à terme sur l’indice composé de rendement total S&amp;P/TSX du secteur GICS de l’assurance </t>
  </si>
  <si>
    <t>Contrats à terme sur indice plafonné de l'énergie S&amp;P/TSX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</si>
</sst>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 * #,##0.00_)\ _$_ ;_ * \(#,##0.00\)\ _$_ ;_ * &quot;-&quot;??_)\ _$_ ;_ @_ "/>
    <numFmt numFmtId="165" formatCode="_ * #,##0_)\ _$_ ;_ * \(#,##0\)\ _$_ ;_ * &quot;-&quot;??_)\ _$_ ;_ @_ "/>
  </numFmts>
  <fonts count="13" x14ac:knownFonts="1">
    <font>
      <sz val="11"/>
      <color theme="1"/>
      <name val="Calibri"/>
      <family val="2"/>
      <scheme val="minor"/>
    </font>
    <font>
      <b/>
      <sz val="16"/>
      <color indexed="9"/>
      <name val="Arial"/>
      <family val="2"/>
    </font>
    <font>
      <sz val="11"/>
      <name val="Arial"/>
      <family val="2"/>
    </font>
    <font>
      <b/>
      <sz val="11"/>
      <color indexed="9"/>
      <name val="Arial"/>
      <family val="2"/>
    </font>
    <font>
      <sz val="11"/>
      <color indexed="8"/>
      <name val="Arial"/>
      <family val="2"/>
    </font>
    <font>
      <b/>
      <sz val="10"/>
      <color indexed="9"/>
      <name val="Arial"/>
      <family val="2"/>
    </font>
    <font>
      <b/>
      <sz val="11"/>
      <name val="Arial"/>
      <family val="2"/>
    </font>
    <font>
      <b/>
      <sz val="11"/>
      <color indexed="8"/>
      <name val="Arial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1"/>
      <color theme="0"/>
      <name val="Calibri"/>
      <family val="2"/>
      <scheme val="minor"/>
    </font>
    <font>
      <sz val="10"/>
      <color theme="0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indexed="48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3"/>
        <bgColor indexed="24"/>
      </patternFill>
    </fill>
    <fill>
      <patternFill patternType="solid">
        <fgColor indexed="21"/>
        <bgColor indexed="64"/>
      </patternFill>
    </fill>
    <fill>
      <patternFill patternType="solid">
        <fgColor theme="0" tint="-0.249977111117893"/>
        <bgColor indexed="24"/>
      </patternFill>
    </fill>
    <fill>
      <patternFill patternType="solid">
        <fgColor theme="0" tint="-0.249977111117893"/>
        <bgColor indexed="64"/>
      </patternFill>
    </fill>
  </fills>
  <borders count="54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9">
    <xf numFmtId="0" fontId="0" fillId="0" borderId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9" fillId="0" borderId="0"/>
    <xf numFmtId="9" fontId="9" fillId="0" borderId="0" applyFont="0" applyFill="0" applyBorder="0" applyAlignment="0" applyProtection="0"/>
    <xf numFmtId="9" fontId="8" fillId="0" borderId="0" applyFont="0" applyFill="0" applyBorder="0" applyAlignment="0" applyProtection="0"/>
  </cellStyleXfs>
  <cellXfs count="187">
    <xf numFmtId="0" fontId="0" fillId="0" borderId="0" xfId="0"/>
    <xf numFmtId="0" fontId="10" fillId="0" borderId="0" xfId="6" applyFont="1" applyFill="1"/>
    <xf numFmtId="0" fontId="10" fillId="0" borderId="0" xfId="6" applyFont="1"/>
    <xf numFmtId="0" fontId="2" fillId="6" borderId="0" xfId="6" applyFont="1" applyFill="1" applyBorder="1" applyAlignment="1">
      <alignment horizontal="right"/>
    </xf>
    <xf numFmtId="0" fontId="10" fillId="0" borderId="0" xfId="6" applyFont="1" applyFill="1" applyBorder="1"/>
    <xf numFmtId="0" fontId="10" fillId="0" borderId="0" xfId="6" applyFont="1" applyBorder="1"/>
    <xf numFmtId="0" fontId="2" fillId="0" borderId="1" xfId="6" applyFont="1" applyFill="1" applyBorder="1" applyAlignment="1">
      <alignment horizontal="center"/>
    </xf>
    <xf numFmtId="0" fontId="2" fillId="0" borderId="2" xfId="6" applyFont="1" applyFill="1" applyBorder="1" applyAlignment="1">
      <alignment horizontal="center"/>
    </xf>
    <xf numFmtId="0" fontId="2" fillId="0" borderId="3" xfId="6" applyFont="1" applyFill="1" applyBorder="1" applyAlignment="1">
      <alignment horizontal="center"/>
    </xf>
    <xf numFmtId="0" fontId="2" fillId="0" borderId="4" xfId="6" applyFont="1" applyFill="1" applyBorder="1" applyAlignment="1">
      <alignment horizontal="center"/>
    </xf>
    <xf numFmtId="0" fontId="2" fillId="6" borderId="5" xfId="6" applyFont="1" applyFill="1" applyBorder="1" applyAlignment="1">
      <alignment horizontal="center"/>
    </xf>
    <xf numFmtId="49" fontId="2" fillId="6" borderId="0" xfId="6" applyNumberFormat="1" applyFont="1" applyFill="1" applyBorder="1" applyAlignment="1">
      <alignment horizontal="center"/>
    </xf>
    <xf numFmtId="165" fontId="2" fillId="0" borderId="4" xfId="1" applyNumberFormat="1" applyFont="1" applyFill="1" applyBorder="1" applyAlignment="1"/>
    <xf numFmtId="165" fontId="2" fillId="0" borderId="1" xfId="1" applyNumberFormat="1" applyFont="1" applyFill="1" applyBorder="1" applyAlignment="1"/>
    <xf numFmtId="165" fontId="2" fillId="0" borderId="2" xfId="1" applyNumberFormat="1" applyFont="1" applyFill="1" applyBorder="1" applyAlignment="1"/>
    <xf numFmtId="0" fontId="2" fillId="7" borderId="5" xfId="6" applyFont="1" applyFill="1" applyBorder="1" applyAlignment="1">
      <alignment horizontal="center"/>
    </xf>
    <xf numFmtId="2" fontId="2" fillId="7" borderId="0" xfId="6" applyNumberFormat="1" applyFont="1" applyFill="1" applyBorder="1" applyAlignment="1">
      <alignment horizontal="left"/>
    </xf>
    <xf numFmtId="0" fontId="2" fillId="7" borderId="0" xfId="6" applyNumberFormat="1" applyFont="1" applyFill="1" applyBorder="1" applyAlignment="1">
      <alignment horizontal="center"/>
    </xf>
    <xf numFmtId="0" fontId="10" fillId="7" borderId="0" xfId="6" applyFont="1" applyFill="1"/>
    <xf numFmtId="165" fontId="2" fillId="0" borderId="1" xfId="1" applyNumberFormat="1" applyFont="1" applyFill="1" applyBorder="1" applyAlignment="1">
      <alignment wrapText="1"/>
    </xf>
    <xf numFmtId="165" fontId="2" fillId="0" borderId="2" xfId="1" applyNumberFormat="1" applyFont="1" applyFill="1" applyBorder="1" applyAlignment="1">
      <alignment wrapText="1"/>
    </xf>
    <xf numFmtId="0" fontId="2" fillId="0" borderId="0" xfId="6" applyFont="1" applyFill="1" applyBorder="1" applyAlignment="1">
      <alignment horizontal="center"/>
    </xf>
    <xf numFmtId="0" fontId="3" fillId="2" borderId="6" xfId="6" applyFont="1" applyFill="1" applyBorder="1" applyAlignment="1" applyProtection="1">
      <alignment horizontal="center" vertical="center" wrapText="1"/>
      <protection hidden="1"/>
    </xf>
    <xf numFmtId="1" fontId="10" fillId="0" borderId="7" xfId="6" applyNumberFormat="1" applyFont="1" applyFill="1" applyBorder="1" applyAlignment="1">
      <alignment vertical="center"/>
    </xf>
    <xf numFmtId="1" fontId="10" fillId="0" borderId="8" xfId="6" applyNumberFormat="1" applyFont="1" applyFill="1" applyBorder="1" applyAlignment="1">
      <alignment vertical="center"/>
    </xf>
    <xf numFmtId="1" fontId="10" fillId="0" borderId="9" xfId="6" applyNumberFormat="1" applyFont="1" applyFill="1" applyBorder="1" applyAlignment="1">
      <alignment vertical="center"/>
    </xf>
    <xf numFmtId="1" fontId="10" fillId="0" borderId="3" xfId="6" applyNumberFormat="1" applyFont="1" applyFill="1" applyBorder="1" applyAlignment="1">
      <alignment vertical="center"/>
    </xf>
    <xf numFmtId="1" fontId="10" fillId="7" borderId="10" xfId="6" applyNumberFormat="1" applyFont="1" applyFill="1" applyBorder="1" applyAlignment="1">
      <alignment vertical="center"/>
    </xf>
    <xf numFmtId="1" fontId="10" fillId="0" borderId="11" xfId="6" applyNumberFormat="1" applyFont="1" applyFill="1" applyBorder="1" applyAlignment="1">
      <alignment vertical="center"/>
    </xf>
    <xf numFmtId="1" fontId="10" fillId="0" borderId="12" xfId="6" applyNumberFormat="1" applyFont="1" applyFill="1" applyBorder="1" applyAlignment="1">
      <alignment vertical="center"/>
    </xf>
    <xf numFmtId="1" fontId="10" fillId="0" borderId="1" xfId="6" applyNumberFormat="1" applyFont="1" applyFill="1" applyBorder="1" applyAlignment="1">
      <alignment vertical="center"/>
    </xf>
    <xf numFmtId="1" fontId="10" fillId="7" borderId="11" xfId="6" applyNumberFormat="1" applyFont="1" applyFill="1" applyBorder="1" applyAlignment="1">
      <alignment vertical="center"/>
    </xf>
    <xf numFmtId="0" fontId="3" fillId="2" borderId="13" xfId="6" applyFont="1" applyFill="1" applyBorder="1" applyAlignment="1" applyProtection="1">
      <alignment horizontal="center" vertical="center" wrapText="1"/>
      <protection hidden="1"/>
    </xf>
    <xf numFmtId="1" fontId="10" fillId="7" borderId="14" xfId="6" applyNumberFormat="1" applyFont="1" applyFill="1" applyBorder="1" applyAlignment="1">
      <alignment vertical="center"/>
    </xf>
    <xf numFmtId="1" fontId="10" fillId="7" borderId="15" xfId="6" applyNumberFormat="1" applyFont="1" applyFill="1" applyBorder="1" applyAlignment="1">
      <alignment vertical="center"/>
    </xf>
    <xf numFmtId="1" fontId="10" fillId="7" borderId="16" xfId="6" applyNumberFormat="1" applyFont="1" applyFill="1" applyBorder="1" applyAlignment="1">
      <alignment vertical="center"/>
    </xf>
    <xf numFmtId="1" fontId="10" fillId="0" borderId="2" xfId="6" applyNumberFormat="1" applyFont="1" applyFill="1" applyBorder="1" applyAlignment="1">
      <alignment vertical="center"/>
    </xf>
    <xf numFmtId="0" fontId="2" fillId="0" borderId="7" xfId="0" applyFont="1" applyBorder="1" applyAlignment="1">
      <alignment horizontal="center"/>
    </xf>
    <xf numFmtId="2" fontId="2" fillId="0" borderId="9" xfId="0" applyNumberFormat="1" applyFont="1" applyFill="1" applyBorder="1" applyAlignment="1">
      <alignment horizontal="left"/>
    </xf>
    <xf numFmtId="10" fontId="2" fillId="0" borderId="12" xfId="0" applyNumberFormat="1" applyFont="1" applyFill="1" applyBorder="1" applyAlignment="1">
      <alignment horizontal="center"/>
    </xf>
    <xf numFmtId="10" fontId="6" fillId="0" borderId="9" xfId="0" applyNumberFormat="1" applyFont="1" applyFill="1" applyBorder="1" applyAlignment="1">
      <alignment horizontal="center"/>
    </xf>
    <xf numFmtId="0" fontId="0" fillId="0" borderId="9" xfId="0" applyBorder="1"/>
    <xf numFmtId="0" fontId="0" fillId="0" borderId="3" xfId="0" applyBorder="1"/>
    <xf numFmtId="0" fontId="2" fillId="0" borderId="17" xfId="0" applyFont="1" applyBorder="1" applyAlignment="1">
      <alignment horizontal="center"/>
    </xf>
    <xf numFmtId="2" fontId="2" fillId="0" borderId="18" xfId="0" applyNumberFormat="1" applyFont="1" applyFill="1" applyBorder="1" applyAlignment="1">
      <alignment horizontal="left"/>
    </xf>
    <xf numFmtId="10" fontId="6" fillId="0" borderId="18" xfId="0" applyNumberFormat="1" applyFont="1" applyFill="1" applyBorder="1" applyAlignment="1">
      <alignment horizontal="center"/>
    </xf>
    <xf numFmtId="0" fontId="0" fillId="0" borderId="18" xfId="0" applyBorder="1"/>
    <xf numFmtId="0" fontId="0" fillId="0" borderId="4" xfId="0" applyBorder="1"/>
    <xf numFmtId="0" fontId="2" fillId="0" borderId="10" xfId="0" applyFont="1" applyBorder="1" applyAlignment="1">
      <alignment horizontal="center"/>
    </xf>
    <xf numFmtId="2" fontId="2" fillId="0" borderId="12" xfId="0" applyNumberFormat="1" applyFont="1" applyFill="1" applyBorder="1" applyAlignment="1">
      <alignment horizontal="left"/>
    </xf>
    <xf numFmtId="10" fontId="6" fillId="0" borderId="12" xfId="0" applyNumberFormat="1" applyFont="1" applyFill="1" applyBorder="1" applyAlignment="1">
      <alignment horizontal="center"/>
    </xf>
    <xf numFmtId="0" fontId="0" fillId="0" borderId="12" xfId="0" applyBorder="1"/>
    <xf numFmtId="0" fontId="0" fillId="0" borderId="1" xfId="0" applyBorder="1"/>
    <xf numFmtId="0" fontId="2" fillId="0" borderId="12" xfId="0" applyFont="1" applyBorder="1" applyAlignment="1">
      <alignment horizontal="left"/>
    </xf>
    <xf numFmtId="0" fontId="2" fillId="0" borderId="10" xfId="0" applyFont="1" applyFill="1" applyBorder="1" applyAlignment="1">
      <alignment horizontal="center"/>
    </xf>
    <xf numFmtId="0" fontId="0" fillId="0" borderId="12" xfId="0" applyFill="1" applyBorder="1"/>
    <xf numFmtId="0" fontId="0" fillId="0" borderId="1" xfId="0" applyFill="1" applyBorder="1"/>
    <xf numFmtId="0" fontId="2" fillId="0" borderId="12" xfId="0" applyFont="1" applyFill="1" applyBorder="1" applyAlignment="1">
      <alignment horizontal="left"/>
    </xf>
    <xf numFmtId="10" fontId="6" fillId="0" borderId="12" xfId="7" applyNumberFormat="1" applyFont="1" applyFill="1" applyBorder="1" applyAlignment="1">
      <alignment horizontal="center"/>
    </xf>
    <xf numFmtId="0" fontId="4" fillId="0" borderId="12" xfId="0" applyFont="1" applyFill="1" applyBorder="1"/>
    <xf numFmtId="0" fontId="2" fillId="0" borderId="12" xfId="0" applyFont="1" applyFill="1" applyBorder="1"/>
    <xf numFmtId="2" fontId="2" fillId="0" borderId="10" xfId="0" applyNumberFormat="1" applyFont="1" applyFill="1" applyBorder="1" applyAlignment="1">
      <alignment horizontal="center"/>
    </xf>
    <xf numFmtId="10" fontId="7" fillId="0" borderId="12" xfId="0" applyNumberFormat="1" applyFont="1" applyFill="1" applyBorder="1" applyAlignment="1">
      <alignment horizontal="center"/>
    </xf>
    <xf numFmtId="0" fontId="2" fillId="0" borderId="12" xfId="0" applyFont="1" applyBorder="1" applyAlignment="1">
      <alignment horizontal="center"/>
    </xf>
    <xf numFmtId="10" fontId="2" fillId="0" borderId="9" xfId="0" applyNumberFormat="1" applyFont="1" applyFill="1" applyBorder="1" applyAlignment="1">
      <alignment horizontal="center"/>
    </xf>
    <xf numFmtId="0" fontId="2" fillId="0" borderId="10" xfId="3" applyFont="1" applyBorder="1" applyAlignment="1">
      <alignment horizontal="center"/>
    </xf>
    <xf numFmtId="2" fontId="2" fillId="0" borderId="12" xfId="3" applyNumberFormat="1" applyFont="1" applyFill="1" applyBorder="1" applyAlignment="1">
      <alignment horizontal="left"/>
    </xf>
    <xf numFmtId="0" fontId="2" fillId="0" borderId="12" xfId="3" applyNumberFormat="1" applyFont="1" applyFill="1" applyBorder="1" applyAlignment="1">
      <alignment horizontal="center"/>
    </xf>
    <xf numFmtId="0" fontId="6" fillId="0" borderId="12" xfId="3" applyNumberFormat="1" applyFont="1" applyFill="1" applyBorder="1" applyAlignment="1">
      <alignment horizontal="center"/>
    </xf>
    <xf numFmtId="0" fontId="2" fillId="0" borderId="12" xfId="3" applyFont="1" applyBorder="1" applyAlignment="1">
      <alignment horizontal="left"/>
    </xf>
    <xf numFmtId="0" fontId="6" fillId="0" borderId="19" xfId="3" applyNumberFormat="1" applyFont="1" applyFill="1" applyBorder="1" applyAlignment="1">
      <alignment horizontal="center"/>
    </xf>
    <xf numFmtId="0" fontId="2" fillId="0" borderId="20" xfId="3" applyFont="1" applyBorder="1" applyAlignment="1">
      <alignment horizontal="center"/>
    </xf>
    <xf numFmtId="2" fontId="2" fillId="0" borderId="21" xfId="3" applyNumberFormat="1" applyFont="1" applyFill="1" applyBorder="1" applyAlignment="1">
      <alignment horizontal="left"/>
    </xf>
    <xf numFmtId="2" fontId="2" fillId="0" borderId="21" xfId="3" applyNumberFormat="1" applyFont="1" applyFill="1" applyBorder="1" applyAlignment="1">
      <alignment horizontal="center"/>
    </xf>
    <xf numFmtId="2" fontId="6" fillId="0" borderId="22" xfId="3" applyNumberFormat="1" applyFont="1" applyFill="1" applyBorder="1" applyAlignment="1">
      <alignment horizontal="center"/>
    </xf>
    <xf numFmtId="2" fontId="2" fillId="0" borderId="10" xfId="3" applyNumberFormat="1" applyFont="1" applyFill="1" applyBorder="1" applyAlignment="1">
      <alignment horizontal="left"/>
    </xf>
    <xf numFmtId="9" fontId="2" fillId="3" borderId="1" xfId="3" applyNumberFormat="1" applyFont="1" applyFill="1" applyBorder="1" applyAlignment="1">
      <alignment horizontal="center"/>
    </xf>
    <xf numFmtId="9" fontId="6" fillId="3" borderId="1" xfId="3" applyNumberFormat="1" applyFont="1" applyFill="1" applyBorder="1" applyAlignment="1">
      <alignment horizontal="center"/>
    </xf>
    <xf numFmtId="10" fontId="2" fillId="0" borderId="18" xfId="0" applyNumberFormat="1" applyFont="1" applyFill="1" applyBorder="1" applyAlignment="1">
      <alignment horizontal="center"/>
    </xf>
    <xf numFmtId="10" fontId="2" fillId="0" borderId="12" xfId="7" applyNumberFormat="1" applyFont="1" applyFill="1" applyBorder="1" applyAlignment="1">
      <alignment horizontal="center"/>
    </xf>
    <xf numFmtId="0" fontId="4" fillId="0" borderId="12" xfId="0" applyFont="1" applyBorder="1"/>
    <xf numFmtId="0" fontId="2" fillId="0" borderId="12" xfId="0" applyFont="1" applyBorder="1"/>
    <xf numFmtId="0" fontId="8" fillId="0" borderId="0" xfId="3" applyBorder="1"/>
    <xf numFmtId="0" fontId="8" fillId="0" borderId="0" xfId="3"/>
    <xf numFmtId="0" fontId="2" fillId="0" borderId="23" xfId="6" applyFont="1" applyBorder="1" applyAlignment="1">
      <alignment horizontal="center"/>
    </xf>
    <xf numFmtId="0" fontId="2" fillId="0" borderId="6" xfId="6" applyFont="1" applyBorder="1" applyAlignment="1">
      <alignment horizontal="center"/>
    </xf>
    <xf numFmtId="0" fontId="2" fillId="0" borderId="13" xfId="6" applyFont="1" applyBorder="1" applyAlignment="1">
      <alignment horizontal="center"/>
    </xf>
    <xf numFmtId="0" fontId="2" fillId="0" borderId="10" xfId="6" applyFont="1" applyBorder="1" applyAlignment="1">
      <alignment horizontal="center"/>
    </xf>
    <xf numFmtId="0" fontId="2" fillId="0" borderId="14" xfId="6" applyFont="1" applyBorder="1" applyAlignment="1">
      <alignment horizontal="center"/>
    </xf>
    <xf numFmtId="0" fontId="2" fillId="0" borderId="24" xfId="3" applyNumberFormat="1" applyFont="1" applyFill="1" applyBorder="1" applyAlignment="1">
      <alignment horizontal="center"/>
    </xf>
    <xf numFmtId="0" fontId="6" fillId="0" borderId="24" xfId="3" applyNumberFormat="1" applyFont="1" applyFill="1" applyBorder="1" applyAlignment="1">
      <alignment horizontal="center"/>
    </xf>
    <xf numFmtId="0" fontId="2" fillId="4" borderId="25" xfId="6" applyFont="1" applyFill="1" applyBorder="1" applyAlignment="1">
      <alignment horizontal="center" vertical="center"/>
    </xf>
    <xf numFmtId="0" fontId="2" fillId="4" borderId="20" xfId="6" applyFont="1" applyFill="1" applyBorder="1" applyAlignment="1">
      <alignment horizontal="center" vertical="center"/>
    </xf>
    <xf numFmtId="0" fontId="2" fillId="0" borderId="26" xfId="6" applyFont="1" applyFill="1" applyBorder="1" applyAlignment="1">
      <alignment horizontal="center"/>
    </xf>
    <xf numFmtId="0" fontId="2" fillId="0" borderId="51" xfId="6" applyFont="1" applyFill="1" applyBorder="1" applyAlignment="1">
      <alignment horizontal="center"/>
    </xf>
    <xf numFmtId="0" fontId="2" fillId="0" borderId="22" xfId="6" applyFont="1" applyFill="1" applyBorder="1" applyAlignment="1">
      <alignment horizontal="center"/>
    </xf>
    <xf numFmtId="1" fontId="10" fillId="0" borderId="48" xfId="6" applyNumberFormat="1" applyFont="1" applyFill="1" applyBorder="1" applyAlignment="1">
      <alignment vertical="center"/>
    </xf>
    <xf numFmtId="1" fontId="10" fillId="0" borderId="52" xfId="6" applyNumberFormat="1" applyFont="1" applyFill="1" applyBorder="1" applyAlignment="1">
      <alignment vertical="center"/>
    </xf>
    <xf numFmtId="0" fontId="2" fillId="0" borderId="42" xfId="3" applyFont="1" applyFill="1" applyBorder="1" applyAlignment="1">
      <alignment horizontal="center"/>
    </xf>
    <xf numFmtId="0" fontId="2" fillId="0" borderId="12" xfId="3" applyFont="1" applyFill="1" applyBorder="1" applyAlignment="1">
      <alignment horizontal="center"/>
    </xf>
    <xf numFmtId="2" fontId="2" fillId="0" borderId="42" xfId="3" applyNumberFormat="1" applyFont="1" applyFill="1" applyBorder="1" applyAlignment="1">
      <alignment horizontal="left"/>
    </xf>
    <xf numFmtId="0" fontId="2" fillId="0" borderId="19" xfId="3" applyFont="1" applyFill="1" applyBorder="1" applyAlignment="1">
      <alignment horizontal="center"/>
    </xf>
    <xf numFmtId="49" fontId="11" fillId="0" borderId="27" xfId="0" applyNumberFormat="1" applyFont="1" applyBorder="1" applyAlignment="1">
      <alignment horizontal="center" wrapText="1"/>
    </xf>
    <xf numFmtId="49" fontId="11" fillId="0" borderId="28" xfId="0" applyNumberFormat="1" applyFont="1" applyBorder="1" applyAlignment="1">
      <alignment horizontal="center" wrapText="1"/>
    </xf>
    <xf numFmtId="49" fontId="11" fillId="0" borderId="29" xfId="0" applyNumberFormat="1" applyFont="1" applyBorder="1" applyAlignment="1">
      <alignment horizontal="center" wrapText="1"/>
    </xf>
    <xf numFmtId="0" fontId="1" fillId="5" borderId="30" xfId="0" applyFont="1" applyFill="1" applyBorder="1" applyAlignment="1" applyProtection="1">
      <alignment horizontal="center" vertical="center" wrapText="1"/>
      <protection hidden="1"/>
    </xf>
    <xf numFmtId="0" fontId="1" fillId="5" borderId="31" xfId="0" applyFont="1" applyFill="1" applyBorder="1" applyAlignment="1" applyProtection="1">
      <alignment horizontal="center" vertical="center" wrapText="1"/>
      <protection hidden="1"/>
    </xf>
    <xf numFmtId="0" fontId="1" fillId="5" borderId="15" xfId="0" applyFont="1" applyFill="1" applyBorder="1" applyAlignment="1" applyProtection="1">
      <alignment horizontal="center" vertical="center" wrapText="1"/>
      <protection hidden="1"/>
    </xf>
    <xf numFmtId="0" fontId="5" fillId="2" borderId="7" xfId="0" applyFont="1" applyFill="1" applyBorder="1" applyAlignment="1" applyProtection="1">
      <alignment horizontal="center" vertical="center" wrapText="1"/>
      <protection hidden="1"/>
    </xf>
    <xf numFmtId="0" fontId="5" fillId="2" borderId="20" xfId="0" applyFont="1" applyFill="1" applyBorder="1" applyAlignment="1" applyProtection="1">
      <alignment horizontal="center" vertical="center" wrapText="1"/>
      <protection hidden="1"/>
    </xf>
    <xf numFmtId="0" fontId="5" fillId="2" borderId="9" xfId="0" applyFont="1" applyFill="1" applyBorder="1" applyAlignment="1" applyProtection="1">
      <alignment horizontal="center" vertical="center" wrapText="1"/>
      <protection hidden="1"/>
    </xf>
    <xf numFmtId="0" fontId="5" fillId="2" borderId="21" xfId="0" applyFont="1" applyFill="1" applyBorder="1" applyAlignment="1" applyProtection="1">
      <alignment horizontal="center" vertical="center" wrapText="1"/>
      <protection hidden="1"/>
    </xf>
    <xf numFmtId="0" fontId="5" fillId="2" borderId="3" xfId="0" applyFont="1" applyFill="1" applyBorder="1" applyAlignment="1" applyProtection="1">
      <alignment horizontal="center" vertical="center" wrapText="1"/>
      <protection hidden="1"/>
    </xf>
    <xf numFmtId="0" fontId="5" fillId="2" borderId="22" xfId="0" applyFont="1" applyFill="1" applyBorder="1" applyAlignment="1" applyProtection="1">
      <alignment horizontal="center" vertical="center" wrapText="1"/>
      <protection hidden="1"/>
    </xf>
    <xf numFmtId="0" fontId="0" fillId="0" borderId="32" xfId="0" applyBorder="1" applyAlignment="1">
      <alignment horizontal="center"/>
    </xf>
    <xf numFmtId="0" fontId="5" fillId="2" borderId="33" xfId="0" applyFont="1" applyFill="1" applyBorder="1" applyAlignment="1" applyProtection="1">
      <alignment horizontal="center" vertical="center" wrapText="1"/>
      <protection hidden="1"/>
    </xf>
    <xf numFmtId="0" fontId="5" fillId="2" borderId="34" xfId="0" applyFont="1" applyFill="1" applyBorder="1" applyAlignment="1" applyProtection="1">
      <alignment horizontal="center" vertical="center" wrapText="1"/>
      <protection hidden="1"/>
    </xf>
    <xf numFmtId="0" fontId="0" fillId="0" borderId="35" xfId="0" applyBorder="1" applyAlignment="1">
      <alignment horizontal="center" wrapText="1"/>
    </xf>
    <xf numFmtId="0" fontId="0" fillId="0" borderId="36" xfId="0" applyBorder="1" applyAlignment="1">
      <alignment horizontal="center" wrapText="1"/>
    </xf>
    <xf numFmtId="0" fontId="5" fillId="2" borderId="17" xfId="0" applyFont="1" applyFill="1" applyBorder="1" applyAlignment="1" applyProtection="1">
      <alignment horizontal="center" vertical="center" wrapText="1"/>
      <protection hidden="1"/>
    </xf>
    <xf numFmtId="0" fontId="5" fillId="2" borderId="14" xfId="0" applyFont="1" applyFill="1" applyBorder="1" applyAlignment="1" applyProtection="1">
      <alignment horizontal="center" vertical="center" wrapText="1"/>
      <protection hidden="1"/>
    </xf>
    <xf numFmtId="0" fontId="5" fillId="2" borderId="18" xfId="0" applyFont="1" applyFill="1" applyBorder="1" applyAlignment="1" applyProtection="1">
      <alignment horizontal="center" vertical="center" wrapText="1"/>
      <protection hidden="1"/>
    </xf>
    <xf numFmtId="0" fontId="5" fillId="2" borderId="16" xfId="0" applyFont="1" applyFill="1" applyBorder="1" applyAlignment="1" applyProtection="1">
      <alignment horizontal="center" vertical="center" wrapText="1"/>
      <protection hidden="1"/>
    </xf>
    <xf numFmtId="0" fontId="5" fillId="2" borderId="37" xfId="0" applyFont="1" applyFill="1" applyBorder="1" applyAlignment="1" applyProtection="1">
      <alignment horizontal="center" vertical="center" wrapText="1"/>
      <protection hidden="1"/>
    </xf>
    <xf numFmtId="0" fontId="5" fillId="2" borderId="30" xfId="0" applyFont="1" applyFill="1" applyBorder="1" applyAlignment="1" applyProtection="1">
      <alignment horizontal="center" vertical="center" wrapText="1"/>
      <protection hidden="1"/>
    </xf>
    <xf numFmtId="0" fontId="5" fillId="2" borderId="4" xfId="0" applyFont="1" applyFill="1" applyBorder="1" applyAlignment="1" applyProtection="1">
      <alignment horizontal="center" vertical="center" wrapText="1"/>
      <protection hidden="1"/>
    </xf>
    <xf numFmtId="0" fontId="5" fillId="2" borderId="2" xfId="0" applyFont="1" applyFill="1" applyBorder="1" applyAlignment="1" applyProtection="1">
      <alignment horizontal="center" vertical="center" wrapText="1"/>
      <protection hidden="1"/>
    </xf>
    <xf numFmtId="0" fontId="3" fillId="2" borderId="26" xfId="6" applyFont="1" applyFill="1" applyBorder="1" applyAlignment="1" applyProtection="1">
      <alignment horizontal="center" vertical="center" wrapText="1"/>
      <protection hidden="1"/>
    </xf>
    <xf numFmtId="0" fontId="3" fillId="2" borderId="39" xfId="6" applyFont="1" applyFill="1" applyBorder="1" applyAlignment="1" applyProtection="1">
      <alignment horizontal="center" vertical="center" wrapText="1"/>
      <protection hidden="1"/>
    </xf>
    <xf numFmtId="0" fontId="1" fillId="5" borderId="23" xfId="6" applyFont="1" applyFill="1" applyBorder="1" applyAlignment="1" applyProtection="1">
      <alignment horizontal="center" vertical="center" wrapText="1"/>
      <protection hidden="1"/>
    </xf>
    <xf numFmtId="0" fontId="1" fillId="5" borderId="0" xfId="6" applyFont="1" applyFill="1" applyBorder="1" applyAlignment="1" applyProtection="1">
      <alignment horizontal="center" vertical="center" wrapText="1"/>
      <protection hidden="1"/>
    </xf>
    <xf numFmtId="0" fontId="3" fillId="2" borderId="7" xfId="6" applyFont="1" applyFill="1" applyBorder="1" applyAlignment="1" applyProtection="1">
      <alignment horizontal="center" vertical="center" wrapText="1"/>
      <protection hidden="1"/>
    </xf>
    <xf numFmtId="0" fontId="3" fillId="2" borderId="10" xfId="6" applyFont="1" applyFill="1" applyBorder="1" applyAlignment="1" applyProtection="1">
      <alignment horizontal="center" vertical="center" wrapText="1"/>
      <protection hidden="1"/>
    </xf>
    <xf numFmtId="0" fontId="3" fillId="2" borderId="27" xfId="6" applyFont="1" applyFill="1" applyBorder="1" applyAlignment="1" applyProtection="1">
      <alignment horizontal="center" vertical="center" wrapText="1"/>
      <protection hidden="1"/>
    </xf>
    <xf numFmtId="0" fontId="3" fillId="2" borderId="38" xfId="6" applyFont="1" applyFill="1" applyBorder="1" applyAlignment="1" applyProtection="1">
      <alignment horizontal="center" vertical="center" wrapText="1"/>
      <protection hidden="1"/>
    </xf>
    <xf numFmtId="0" fontId="9" fillId="0" borderId="39" xfId="6" applyBorder="1" applyAlignment="1">
      <alignment horizontal="center" vertical="center" wrapText="1"/>
    </xf>
    <xf numFmtId="0" fontId="2" fillId="4" borderId="20" xfId="6" applyFont="1" applyFill="1" applyBorder="1" applyAlignment="1">
      <alignment horizontal="center" vertical="center"/>
    </xf>
    <xf numFmtId="0" fontId="2" fillId="4" borderId="41" xfId="6" applyFont="1" applyFill="1" applyBorder="1" applyAlignment="1">
      <alignment horizontal="center" vertical="center"/>
    </xf>
    <xf numFmtId="0" fontId="2" fillId="4" borderId="40" xfId="6" applyFont="1" applyFill="1" applyBorder="1" applyAlignment="1">
      <alignment horizontal="center" vertical="center"/>
    </xf>
    <xf numFmtId="0" fontId="10" fillId="0" borderId="0" xfId="6" applyFont="1" applyBorder="1" applyAlignment="1">
      <alignment horizontal="center" wrapText="1"/>
    </xf>
    <xf numFmtId="0" fontId="3" fillId="2" borderId="25" xfId="6" applyFont="1" applyFill="1" applyBorder="1" applyAlignment="1" applyProtection="1">
      <alignment horizontal="center" vertical="center" wrapText="1"/>
      <protection hidden="1"/>
    </xf>
    <xf numFmtId="0" fontId="3" fillId="2" borderId="17" xfId="6" applyFont="1" applyFill="1" applyBorder="1" applyAlignment="1" applyProtection="1">
      <alignment horizontal="center" vertical="center" wrapText="1"/>
      <protection hidden="1"/>
    </xf>
    <xf numFmtId="0" fontId="3" fillId="2" borderId="4" xfId="6" applyFont="1" applyFill="1" applyBorder="1" applyAlignment="1" applyProtection="1">
      <alignment horizontal="center" vertical="center" wrapText="1"/>
      <protection hidden="1"/>
    </xf>
    <xf numFmtId="0" fontId="3" fillId="2" borderId="3" xfId="6" applyFont="1" applyFill="1" applyBorder="1" applyAlignment="1" applyProtection="1">
      <alignment horizontal="center" vertical="center" wrapText="1"/>
      <protection hidden="1"/>
    </xf>
    <xf numFmtId="0" fontId="9" fillId="0" borderId="1" xfId="6" applyBorder="1" applyAlignment="1">
      <alignment horizontal="center" vertical="center" wrapText="1"/>
    </xf>
    <xf numFmtId="0" fontId="3" fillId="2" borderId="9" xfId="6" applyFont="1" applyFill="1" applyBorder="1" applyAlignment="1" applyProtection="1">
      <alignment horizontal="center" vertical="center" wrapText="1"/>
      <protection hidden="1"/>
    </xf>
    <xf numFmtId="0" fontId="3" fillId="2" borderId="21" xfId="6" applyFont="1" applyFill="1" applyBorder="1" applyAlignment="1" applyProtection="1">
      <alignment horizontal="center" vertical="center" wrapText="1"/>
      <protection hidden="1"/>
    </xf>
    <xf numFmtId="0" fontId="3" fillId="2" borderId="22" xfId="6" applyFont="1" applyFill="1" applyBorder="1" applyAlignment="1" applyProtection="1">
      <alignment horizontal="center" vertical="center" wrapText="1"/>
      <protection hidden="1"/>
    </xf>
    <xf numFmtId="0" fontId="2" fillId="4" borderId="25" xfId="6" applyFont="1" applyFill="1" applyBorder="1" applyAlignment="1">
      <alignment horizontal="center" vertical="center"/>
    </xf>
    <xf numFmtId="0" fontId="3" fillId="2" borderId="33" xfId="6" applyFont="1" applyFill="1" applyBorder="1" applyAlignment="1" applyProtection="1">
      <alignment horizontal="center" vertical="center" wrapText="1"/>
      <protection hidden="1"/>
    </xf>
    <xf numFmtId="0" fontId="3" fillId="2" borderId="34" xfId="6" applyFont="1" applyFill="1" applyBorder="1" applyAlignment="1" applyProtection="1">
      <alignment horizontal="center" vertical="center" wrapText="1"/>
      <protection hidden="1"/>
    </xf>
    <xf numFmtId="0" fontId="1" fillId="5" borderId="30" xfId="3" applyFont="1" applyFill="1" applyBorder="1" applyAlignment="1" applyProtection="1">
      <alignment horizontal="center" vertical="center" wrapText="1"/>
      <protection hidden="1"/>
    </xf>
    <xf numFmtId="0" fontId="1" fillId="5" borderId="31" xfId="3" applyFont="1" applyFill="1" applyBorder="1" applyAlignment="1" applyProtection="1">
      <alignment horizontal="center" vertical="center" wrapText="1"/>
      <protection hidden="1"/>
    </xf>
    <xf numFmtId="0" fontId="1" fillId="5" borderId="15" xfId="3" applyFont="1" applyFill="1" applyBorder="1" applyAlignment="1" applyProtection="1">
      <alignment horizontal="center" vertical="center" wrapText="1"/>
      <protection hidden="1"/>
    </xf>
    <xf numFmtId="0" fontId="5" fillId="2" borderId="17" xfId="3" applyFont="1" applyFill="1" applyBorder="1" applyAlignment="1" applyProtection="1">
      <alignment horizontal="center" vertical="center" wrapText="1"/>
      <protection hidden="1"/>
    </xf>
    <xf numFmtId="0" fontId="5" fillId="2" borderId="14" xfId="3" applyFont="1" applyFill="1" applyBorder="1" applyAlignment="1" applyProtection="1">
      <alignment horizontal="center" vertical="center" wrapText="1"/>
      <protection hidden="1"/>
    </xf>
    <xf numFmtId="0" fontId="5" fillId="2" borderId="18" xfId="3" applyFont="1" applyFill="1" applyBorder="1" applyAlignment="1" applyProtection="1">
      <alignment horizontal="center" vertical="center" wrapText="1"/>
      <protection hidden="1"/>
    </xf>
    <xf numFmtId="0" fontId="5" fillId="2" borderId="16" xfId="3" applyFont="1" applyFill="1" applyBorder="1" applyAlignment="1" applyProtection="1">
      <alignment horizontal="center" vertical="center" wrapText="1"/>
      <protection hidden="1"/>
    </xf>
    <xf numFmtId="0" fontId="8" fillId="0" borderId="19" xfId="3" applyBorder="1" applyAlignment="1">
      <alignment horizontal="left" wrapText="1"/>
    </xf>
    <xf numFmtId="0" fontId="8" fillId="0" borderId="42" xfId="3" applyBorder="1" applyAlignment="1">
      <alignment horizontal="left" wrapText="1"/>
    </xf>
    <xf numFmtId="0" fontId="8" fillId="0" borderId="11" xfId="3" applyBorder="1" applyAlignment="1">
      <alignment horizontal="left" wrapText="1"/>
    </xf>
    <xf numFmtId="0" fontId="1" fillId="5" borderId="43" xfId="3" applyFont="1" applyFill="1" applyBorder="1" applyAlignment="1" applyProtection="1">
      <alignment horizontal="center" vertical="center" wrapText="1"/>
      <protection hidden="1"/>
    </xf>
    <xf numFmtId="0" fontId="1" fillId="5" borderId="44" xfId="3" applyFont="1" applyFill="1" applyBorder="1" applyAlignment="1" applyProtection="1">
      <alignment horizontal="center" vertical="center" wrapText="1"/>
      <protection hidden="1"/>
    </xf>
    <xf numFmtId="0" fontId="1" fillId="5" borderId="45" xfId="3" applyFont="1" applyFill="1" applyBorder="1" applyAlignment="1" applyProtection="1">
      <alignment horizontal="center" vertical="center" wrapText="1"/>
      <protection hidden="1"/>
    </xf>
    <xf numFmtId="0" fontId="1" fillId="5" borderId="5" xfId="3" applyFont="1" applyFill="1" applyBorder="1" applyAlignment="1" applyProtection="1">
      <alignment horizontal="center" vertical="center" wrapText="1"/>
      <protection hidden="1"/>
    </xf>
    <xf numFmtId="0" fontId="1" fillId="5" borderId="0" xfId="3" applyFont="1" applyFill="1" applyBorder="1" applyAlignment="1" applyProtection="1">
      <alignment horizontal="center" vertical="center" wrapText="1"/>
      <protection hidden="1"/>
    </xf>
    <xf numFmtId="0" fontId="5" fillId="2" borderId="25" xfId="3" applyFont="1" applyFill="1" applyBorder="1" applyAlignment="1" applyProtection="1">
      <alignment horizontal="center" vertical="center" wrapText="1"/>
      <protection hidden="1"/>
    </xf>
    <xf numFmtId="0" fontId="5" fillId="2" borderId="26" xfId="3" applyFont="1" applyFill="1" applyBorder="1" applyAlignment="1" applyProtection="1">
      <alignment horizontal="center" vertical="center" wrapText="1"/>
      <protection hidden="1"/>
    </xf>
    <xf numFmtId="0" fontId="5" fillId="2" borderId="4" xfId="3" applyFont="1" applyFill="1" applyBorder="1" applyAlignment="1" applyProtection="1">
      <alignment horizontal="center" vertical="center" wrapText="1"/>
      <protection hidden="1"/>
    </xf>
    <xf numFmtId="0" fontId="5" fillId="2" borderId="33" xfId="3" applyFont="1" applyFill="1" applyBorder="1" applyAlignment="1" applyProtection="1">
      <alignment horizontal="center" vertical="center" wrapText="1"/>
      <protection hidden="1"/>
    </xf>
    <xf numFmtId="0" fontId="8" fillId="0" borderId="23" xfId="3" applyBorder="1" applyAlignment="1">
      <alignment horizontal="center" wrapText="1"/>
    </xf>
    <xf numFmtId="0" fontId="8" fillId="0" borderId="0" xfId="3" applyBorder="1" applyAlignment="1">
      <alignment horizontal="center" wrapText="1"/>
    </xf>
    <xf numFmtId="49" fontId="12" fillId="0" borderId="12" xfId="3" applyNumberFormat="1" applyFont="1" applyBorder="1" applyAlignment="1">
      <alignment horizontal="center" wrapText="1"/>
    </xf>
    <xf numFmtId="0" fontId="1" fillId="5" borderId="12" xfId="3" applyFont="1" applyFill="1" applyBorder="1" applyAlignment="1" applyProtection="1">
      <alignment horizontal="center" vertical="center" wrapText="1"/>
      <protection hidden="1"/>
    </xf>
    <xf numFmtId="0" fontId="5" fillId="2" borderId="12" xfId="0" applyFont="1" applyFill="1" applyBorder="1" applyAlignment="1" applyProtection="1">
      <alignment horizontal="center" vertical="center" wrapText="1"/>
      <protection hidden="1"/>
    </xf>
    <xf numFmtId="0" fontId="5" fillId="2" borderId="46" xfId="0" applyFont="1" applyFill="1" applyBorder="1" applyAlignment="1" applyProtection="1">
      <alignment horizontal="center" vertical="center" wrapText="1"/>
      <protection hidden="1"/>
    </xf>
    <xf numFmtId="0" fontId="5" fillId="2" borderId="47" xfId="0" applyFont="1" applyFill="1" applyBorder="1" applyAlignment="1" applyProtection="1">
      <alignment horizontal="center" vertical="center" wrapText="1"/>
      <protection hidden="1"/>
    </xf>
    <xf numFmtId="0" fontId="8" fillId="0" borderId="27" xfId="3" applyBorder="1" applyAlignment="1">
      <alignment horizontal="left" wrapText="1"/>
    </xf>
    <xf numFmtId="0" fontId="8" fillId="0" borderId="28" xfId="3" applyBorder="1" applyAlignment="1">
      <alignment horizontal="left" wrapText="1"/>
    </xf>
    <xf numFmtId="0" fontId="8" fillId="0" borderId="29" xfId="3" applyBorder="1" applyAlignment="1">
      <alignment horizontal="left" wrapText="1"/>
    </xf>
    <xf numFmtId="0" fontId="1" fillId="5" borderId="38" xfId="3" applyFont="1" applyFill="1" applyBorder="1" applyAlignment="1" applyProtection="1">
      <alignment horizontal="center" vertical="center" wrapText="1"/>
      <protection hidden="1"/>
    </xf>
    <xf numFmtId="0" fontId="1" fillId="5" borderId="53" xfId="3" applyFont="1" applyFill="1" applyBorder="1" applyAlignment="1" applyProtection="1">
      <alignment horizontal="center" vertical="center" wrapText="1"/>
      <protection hidden="1"/>
    </xf>
    <xf numFmtId="0" fontId="5" fillId="2" borderId="46" xfId="3" applyFont="1" applyFill="1" applyBorder="1" applyAlignment="1" applyProtection="1">
      <alignment horizontal="center" vertical="center" wrapText="1"/>
      <protection hidden="1"/>
    </xf>
    <xf numFmtId="0" fontId="5" fillId="2" borderId="50" xfId="3" applyFont="1" applyFill="1" applyBorder="1" applyAlignment="1" applyProtection="1">
      <alignment horizontal="center" vertical="center" wrapText="1"/>
      <protection hidden="1"/>
    </xf>
    <xf numFmtId="0" fontId="8" fillId="0" borderId="5" xfId="3" applyBorder="1" applyAlignment="1">
      <alignment horizontal="center" wrapText="1"/>
    </xf>
    <xf numFmtId="0" fontId="5" fillId="2" borderId="48" xfId="3" applyFont="1" applyFill="1" applyBorder="1" applyAlignment="1" applyProtection="1">
      <alignment horizontal="center" vertical="center" wrapText="1"/>
      <protection hidden="1"/>
    </xf>
    <xf numFmtId="0" fontId="5" fillId="2" borderId="49" xfId="3" applyFont="1" applyFill="1" applyBorder="1" applyAlignment="1" applyProtection="1">
      <alignment horizontal="center" vertical="center" wrapText="1"/>
      <protection hidden="1"/>
    </xf>
  </cellXfs>
  <cellStyles count="9">
    <cellStyle name="Milliers 5" xfId="1"/>
    <cellStyle name="Milliers 5 2" xfId="2"/>
    <cellStyle name="Normal" xfId="0" builtinId="0"/>
    <cellStyle name="Normal 2" xfId="3"/>
    <cellStyle name="Normal 3" xfId="4"/>
    <cellStyle name="Normal 3 2" xfId="5"/>
    <cellStyle name="Normal 4" xfId="6"/>
    <cellStyle name="Percent" xfId="7" builtinId="5"/>
    <cellStyle name="Pourcentage 15" xfId="8"/>
  </cellStyles>
  <dxfs count="18"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b/>
        <i val="0"/>
        <condense val="0"/>
        <extend val="0"/>
      </font>
      <fill>
        <patternFill>
          <bgColor indexed="10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10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b/>
        <i val="0"/>
        <condense val="0"/>
        <extend val="0"/>
      </font>
      <fill>
        <patternFill>
          <bgColor indexed="10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10"/>
        </patternFill>
      </fill>
    </dxf>
    <dxf>
      <font>
        <b/>
        <i val="0"/>
        <condense val="0"/>
        <extend val="0"/>
      </font>
      <fill>
        <patternFill>
          <bgColor indexed="1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3228975</xdr:colOff>
      <xdr:row>0</xdr:row>
      <xdr:rowOff>0</xdr:rowOff>
    </xdr:from>
    <xdr:to>
      <xdr:col>2</xdr:col>
      <xdr:colOff>1133475</xdr:colOff>
      <xdr:row>1</xdr:row>
      <xdr:rowOff>9525</xdr:rowOff>
    </xdr:to>
    <xdr:pic>
      <xdr:nvPicPr>
        <xdr:cNvPr id="1026" name="Image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19650" y="0"/>
          <a:ext cx="19240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2971800</xdr:colOff>
      <xdr:row>0</xdr:row>
      <xdr:rowOff>0</xdr:rowOff>
    </xdr:from>
    <xdr:to>
      <xdr:col>2</xdr:col>
      <xdr:colOff>866775</xdr:colOff>
      <xdr:row>1</xdr:row>
      <xdr:rowOff>9525</xdr:rowOff>
    </xdr:to>
    <xdr:pic>
      <xdr:nvPicPr>
        <xdr:cNvPr id="2050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52850" y="0"/>
          <a:ext cx="1933575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2533650</xdr:colOff>
      <xdr:row>0</xdr:row>
      <xdr:rowOff>0</xdr:rowOff>
    </xdr:from>
    <xdr:to>
      <xdr:col>2</xdr:col>
      <xdr:colOff>1552575</xdr:colOff>
      <xdr:row>1</xdr:row>
      <xdr:rowOff>9525</xdr:rowOff>
    </xdr:to>
    <xdr:pic>
      <xdr:nvPicPr>
        <xdr:cNvPr id="3074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90900" y="0"/>
          <a:ext cx="1933575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276225</xdr:colOff>
      <xdr:row>0</xdr:row>
      <xdr:rowOff>0</xdr:rowOff>
    </xdr:from>
    <xdr:to>
      <xdr:col>2</xdr:col>
      <xdr:colOff>2200275</xdr:colOff>
      <xdr:row>1</xdr:row>
      <xdr:rowOff>9525</xdr:rowOff>
    </xdr:to>
    <xdr:pic>
      <xdr:nvPicPr>
        <xdr:cNvPr id="2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34000" y="0"/>
          <a:ext cx="19240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276225</xdr:colOff>
      <xdr:row>0</xdr:row>
      <xdr:rowOff>0</xdr:rowOff>
    </xdr:from>
    <xdr:to>
      <xdr:col>2</xdr:col>
      <xdr:colOff>2200275</xdr:colOff>
      <xdr:row>1</xdr:row>
      <xdr:rowOff>9525</xdr:rowOff>
    </xdr:to>
    <xdr:pic>
      <xdr:nvPicPr>
        <xdr:cNvPr id="5122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34000" y="0"/>
          <a:ext cx="19240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657225</xdr:colOff>
      <xdr:row>0</xdr:row>
      <xdr:rowOff>0</xdr:rowOff>
    </xdr:from>
    <xdr:to>
      <xdr:col>3</xdr:col>
      <xdr:colOff>295275</xdr:colOff>
      <xdr:row>1</xdr:row>
      <xdr:rowOff>9525</xdr:rowOff>
    </xdr:to>
    <xdr:pic>
      <xdr:nvPicPr>
        <xdr:cNvPr id="6146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00" y="0"/>
          <a:ext cx="21145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657225</xdr:colOff>
      <xdr:row>0</xdr:row>
      <xdr:rowOff>0</xdr:rowOff>
    </xdr:from>
    <xdr:to>
      <xdr:col>3</xdr:col>
      <xdr:colOff>295275</xdr:colOff>
      <xdr:row>1</xdr:row>
      <xdr:rowOff>9525</xdr:rowOff>
    </xdr:to>
    <xdr:pic>
      <xdr:nvPicPr>
        <xdr:cNvPr id="7170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00" y="0"/>
          <a:ext cx="21145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3848100</xdr:colOff>
      <xdr:row>0</xdr:row>
      <xdr:rowOff>0</xdr:rowOff>
    </xdr:from>
    <xdr:to>
      <xdr:col>2</xdr:col>
      <xdr:colOff>1085850</xdr:colOff>
      <xdr:row>1</xdr:row>
      <xdr:rowOff>9525</xdr:rowOff>
    </xdr:to>
    <xdr:pic>
      <xdr:nvPicPr>
        <xdr:cNvPr id="8194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91050" y="0"/>
          <a:ext cx="1933575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59531</xdr:colOff>
      <xdr:row>0</xdr:row>
      <xdr:rowOff>0</xdr:rowOff>
    </xdr:from>
    <xdr:to>
      <xdr:col>3</xdr:col>
      <xdr:colOff>495300</xdr:colOff>
      <xdr:row>1</xdr:row>
      <xdr:rowOff>9525</xdr:rowOff>
    </xdr:to>
    <xdr:pic>
      <xdr:nvPicPr>
        <xdr:cNvPr id="2" name="Image 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31331" y="0"/>
          <a:ext cx="1921669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3152775</xdr:colOff>
      <xdr:row>0</xdr:row>
      <xdr:rowOff>57150</xdr:rowOff>
    </xdr:from>
    <xdr:to>
      <xdr:col>2</xdr:col>
      <xdr:colOff>638175</xdr:colOff>
      <xdr:row>1</xdr:row>
      <xdr:rowOff>0</xdr:rowOff>
    </xdr:to>
    <xdr:pic>
      <xdr:nvPicPr>
        <xdr:cNvPr id="10242" name="Image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43450" y="57150"/>
          <a:ext cx="2476500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3381375</xdr:colOff>
      <xdr:row>0</xdr:row>
      <xdr:rowOff>57150</xdr:rowOff>
    </xdr:from>
    <xdr:to>
      <xdr:col>2</xdr:col>
      <xdr:colOff>857250</xdr:colOff>
      <xdr:row>1</xdr:row>
      <xdr:rowOff>0</xdr:rowOff>
    </xdr:to>
    <xdr:pic>
      <xdr:nvPicPr>
        <xdr:cNvPr id="11266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10050" y="57150"/>
          <a:ext cx="2466975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1790700</xdr:colOff>
      <xdr:row>0</xdr:row>
      <xdr:rowOff>38100</xdr:rowOff>
    </xdr:from>
    <xdr:to>
      <xdr:col>2</xdr:col>
      <xdr:colOff>1590675</xdr:colOff>
      <xdr:row>0</xdr:row>
      <xdr:rowOff>742950</xdr:rowOff>
    </xdr:to>
    <xdr:pic>
      <xdr:nvPicPr>
        <xdr:cNvPr id="12290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52700" y="38100"/>
          <a:ext cx="2466975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95250</xdr:colOff>
      <xdr:row>0</xdr:row>
      <xdr:rowOff>0</xdr:rowOff>
    </xdr:from>
    <xdr:to>
      <xdr:col>3</xdr:col>
      <xdr:colOff>85725</xdr:colOff>
      <xdr:row>0</xdr:row>
      <xdr:rowOff>704850</xdr:rowOff>
    </xdr:to>
    <xdr:pic>
      <xdr:nvPicPr>
        <xdr:cNvPr id="2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53025" y="0"/>
          <a:ext cx="2466975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95250</xdr:colOff>
      <xdr:row>0</xdr:row>
      <xdr:rowOff>0</xdr:rowOff>
    </xdr:from>
    <xdr:to>
      <xdr:col>3</xdr:col>
      <xdr:colOff>85725</xdr:colOff>
      <xdr:row>0</xdr:row>
      <xdr:rowOff>704850</xdr:rowOff>
    </xdr:to>
    <xdr:pic>
      <xdr:nvPicPr>
        <xdr:cNvPr id="14338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53025" y="0"/>
          <a:ext cx="2466975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657225</xdr:colOff>
      <xdr:row>0</xdr:row>
      <xdr:rowOff>0</xdr:rowOff>
    </xdr:from>
    <xdr:to>
      <xdr:col>3</xdr:col>
      <xdr:colOff>295275</xdr:colOff>
      <xdr:row>1</xdr:row>
      <xdr:rowOff>9525</xdr:rowOff>
    </xdr:to>
    <xdr:pic>
      <xdr:nvPicPr>
        <xdr:cNvPr id="15362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00" y="0"/>
          <a:ext cx="21145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657225</xdr:colOff>
      <xdr:row>0</xdr:row>
      <xdr:rowOff>0</xdr:rowOff>
    </xdr:from>
    <xdr:to>
      <xdr:col>3</xdr:col>
      <xdr:colOff>295275</xdr:colOff>
      <xdr:row>1</xdr:row>
      <xdr:rowOff>9525</xdr:rowOff>
    </xdr:to>
    <xdr:pic>
      <xdr:nvPicPr>
        <xdr:cNvPr id="16387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00" y="0"/>
          <a:ext cx="21145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657225</xdr:colOff>
      <xdr:row>0</xdr:row>
      <xdr:rowOff>0</xdr:rowOff>
    </xdr:from>
    <xdr:to>
      <xdr:col>3</xdr:col>
      <xdr:colOff>295275</xdr:colOff>
      <xdr:row>1</xdr:row>
      <xdr:rowOff>9525</xdr:rowOff>
    </xdr:to>
    <xdr:pic>
      <xdr:nvPicPr>
        <xdr:cNvPr id="16388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00" y="0"/>
          <a:ext cx="21145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3219450</xdr:colOff>
      <xdr:row>0</xdr:row>
      <xdr:rowOff>38100</xdr:rowOff>
    </xdr:from>
    <xdr:to>
      <xdr:col>2</xdr:col>
      <xdr:colOff>561975</xdr:colOff>
      <xdr:row>0</xdr:row>
      <xdr:rowOff>733425</xdr:rowOff>
    </xdr:to>
    <xdr:pic>
      <xdr:nvPicPr>
        <xdr:cNvPr id="17410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00600" y="38100"/>
          <a:ext cx="2457450" cy="695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221456</xdr:colOff>
      <xdr:row>0</xdr:row>
      <xdr:rowOff>35719</xdr:rowOff>
    </xdr:from>
    <xdr:to>
      <xdr:col>3</xdr:col>
      <xdr:colOff>1109661</xdr:colOff>
      <xdr:row>0</xdr:row>
      <xdr:rowOff>740569</xdr:rowOff>
    </xdr:to>
    <xdr:pic>
      <xdr:nvPicPr>
        <xdr:cNvPr id="2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93281" y="35719"/>
          <a:ext cx="2326480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48"/>
  <sheetViews>
    <sheetView view="pageBreakPreview" topLeftCell="A306" zoomScale="80" zoomScaleNormal="60" zoomScaleSheetLayoutView="80" workbookViewId="0">
      <selection activeCell="A333" sqref="A333"/>
    </sheetView>
  </sheetViews>
  <sheetFormatPr defaultColWidth="11.42578125" defaultRowHeight="15" x14ac:dyDescent="0.25"/>
  <cols>
    <col min="1" max="1" width="23.85546875" bestFit="1" customWidth="1"/>
    <col min="2" max="2" width="60.28515625" bestFit="1" customWidth="1"/>
    <col min="3" max="3" width="28.85546875" customWidth="1"/>
    <col min="4" max="4" width="34.85546875" customWidth="1"/>
    <col min="5" max="5" width="15.85546875" customWidth="1"/>
    <col min="6" max="6" width="14.85546875" customWidth="1"/>
  </cols>
  <sheetData>
    <row r="1" spans="1:6" ht="60" customHeight="1" x14ac:dyDescent="0.25">
      <c r="A1" s="102" t="s">
        <v>41</v>
      </c>
      <c r="B1" s="103"/>
      <c r="C1" s="103"/>
      <c r="D1" s="103"/>
      <c r="E1" s="103"/>
      <c r="F1" s="104"/>
    </row>
    <row r="2" spans="1:6" ht="50.1" customHeight="1" thickBot="1" x14ac:dyDescent="0.3">
      <c r="A2" s="105" t="str">
        <f>"MARGIN INTERVALS EFFECTIVE ON "&amp;A1</f>
        <v>MARGIN INTERVALS EFFECTIVE ON MAY 12, 2025</v>
      </c>
      <c r="B2" s="106"/>
      <c r="C2" s="106"/>
      <c r="D2" s="106"/>
      <c r="E2" s="106"/>
      <c r="F2" s="107"/>
    </row>
    <row r="3" spans="1:6" ht="12.75" customHeight="1" x14ac:dyDescent="0.25">
      <c r="A3" s="108" t="s">
        <v>11</v>
      </c>
      <c r="B3" s="110" t="s">
        <v>12</v>
      </c>
      <c r="C3" s="110" t="s">
        <v>13</v>
      </c>
      <c r="D3" s="110" t="s">
        <v>14</v>
      </c>
      <c r="E3" s="110" t="s">
        <v>15</v>
      </c>
      <c r="F3" s="112" t="s">
        <v>16</v>
      </c>
    </row>
    <row r="4" spans="1:6" ht="18.75" customHeight="1" thickBot="1" x14ac:dyDescent="0.3">
      <c r="A4" s="109"/>
      <c r="B4" s="111"/>
      <c r="C4" s="111"/>
      <c r="D4" s="111"/>
      <c r="E4" s="111"/>
      <c r="F4" s="113"/>
    </row>
    <row r="5" spans="1:6" x14ac:dyDescent="0.25">
      <c r="A5" s="37" t="s">
        <v>42</v>
      </c>
      <c r="B5" s="38" t="s">
        <v>43</v>
      </c>
      <c r="C5" s="39">
        <v>0.11606592430800125</v>
      </c>
      <c r="D5" s="40">
        <v>0.11566087820087267</v>
      </c>
      <c r="E5" s="41">
        <v>0</v>
      </c>
      <c r="F5" s="42">
        <v>0</v>
      </c>
    </row>
    <row r="6" spans="1:6" x14ac:dyDescent="0.25">
      <c r="A6" s="43" t="s">
        <v>44</v>
      </c>
      <c r="B6" s="44" t="s">
        <v>45</v>
      </c>
      <c r="C6" s="39">
        <v>0.12901222003060767</v>
      </c>
      <c r="D6" s="45">
        <v>0.12896668273500211</v>
      </c>
      <c r="E6" s="46">
        <v>0</v>
      </c>
      <c r="F6" s="47">
        <v>0</v>
      </c>
    </row>
    <row r="7" spans="1:6" x14ac:dyDescent="0.25">
      <c r="A7" s="48" t="s">
        <v>46</v>
      </c>
      <c r="B7" s="49" t="s">
        <v>47</v>
      </c>
      <c r="C7" s="39">
        <v>0.15868301796484072</v>
      </c>
      <c r="D7" s="50">
        <v>0.15863136811945494</v>
      </c>
      <c r="E7" s="51">
        <v>0</v>
      </c>
      <c r="F7" s="52">
        <v>0</v>
      </c>
    </row>
    <row r="8" spans="1:6" x14ac:dyDescent="0.25">
      <c r="A8" s="48" t="s">
        <v>48</v>
      </c>
      <c r="B8" s="49" t="s">
        <v>49</v>
      </c>
      <c r="C8" s="39">
        <v>0.26474426820381519</v>
      </c>
      <c r="D8" s="50">
        <v>0.2647198969888459</v>
      </c>
      <c r="E8" s="51">
        <v>0</v>
      </c>
      <c r="F8" s="52">
        <v>0</v>
      </c>
    </row>
    <row r="9" spans="1:6" x14ac:dyDescent="0.25">
      <c r="A9" s="48" t="s">
        <v>50</v>
      </c>
      <c r="B9" s="49" t="s">
        <v>51</v>
      </c>
      <c r="C9" s="39">
        <v>5.9985490671259967E-2</v>
      </c>
      <c r="D9" s="50">
        <v>5.9943194262212188E-2</v>
      </c>
      <c r="E9" s="51">
        <v>0</v>
      </c>
      <c r="F9" s="52">
        <v>0</v>
      </c>
    </row>
    <row r="10" spans="1:6" x14ac:dyDescent="0.25">
      <c r="A10" s="48" t="s">
        <v>52</v>
      </c>
      <c r="B10" s="49" t="s">
        <v>53</v>
      </c>
      <c r="C10" s="39">
        <v>0.1602332691241849</v>
      </c>
      <c r="D10" s="50">
        <v>0.16005584414016988</v>
      </c>
      <c r="E10" s="51">
        <v>0</v>
      </c>
      <c r="F10" s="52">
        <v>0</v>
      </c>
    </row>
    <row r="11" spans="1:6" x14ac:dyDescent="0.25">
      <c r="A11" s="48" t="s">
        <v>54</v>
      </c>
      <c r="B11" s="49" t="s">
        <v>55</v>
      </c>
      <c r="C11" s="39">
        <v>0.10915741836741344</v>
      </c>
      <c r="D11" s="50">
        <v>0.10980181991052702</v>
      </c>
      <c r="E11" s="51">
        <v>0</v>
      </c>
      <c r="F11" s="52">
        <v>0</v>
      </c>
    </row>
    <row r="12" spans="1:6" x14ac:dyDescent="0.25">
      <c r="A12" s="48" t="s">
        <v>56</v>
      </c>
      <c r="B12" s="49" t="s">
        <v>57</v>
      </c>
      <c r="C12" s="39">
        <v>0.13073077402418237</v>
      </c>
      <c r="D12" s="50">
        <v>0.13062285831499199</v>
      </c>
      <c r="E12" s="51">
        <v>0</v>
      </c>
      <c r="F12" s="52">
        <v>0</v>
      </c>
    </row>
    <row r="13" spans="1:6" ht="14.25" customHeight="1" x14ac:dyDescent="0.25">
      <c r="A13" s="48" t="s">
        <v>58</v>
      </c>
      <c r="B13" s="49" t="s">
        <v>59</v>
      </c>
      <c r="C13" s="39">
        <v>0.1207471601421882</v>
      </c>
      <c r="D13" s="50">
        <v>0.12274699045838186</v>
      </c>
      <c r="E13" s="51">
        <v>0</v>
      </c>
      <c r="F13" s="52">
        <v>0</v>
      </c>
    </row>
    <row r="14" spans="1:6" x14ac:dyDescent="0.25">
      <c r="A14" s="48" t="s">
        <v>60</v>
      </c>
      <c r="B14" s="49" t="s">
        <v>61</v>
      </c>
      <c r="C14" s="39">
        <v>0.19202755329503152</v>
      </c>
      <c r="D14" s="50">
        <v>0.19699161432465367</v>
      </c>
      <c r="E14" s="51">
        <v>0</v>
      </c>
      <c r="F14" s="52">
        <v>0</v>
      </c>
    </row>
    <row r="15" spans="1:6" x14ac:dyDescent="0.25">
      <c r="A15" s="48" t="s">
        <v>62</v>
      </c>
      <c r="B15" s="49" t="s">
        <v>63</v>
      </c>
      <c r="C15" s="39">
        <v>0.15178840845327984</v>
      </c>
      <c r="D15" s="50">
        <v>0.15150319111834884</v>
      </c>
      <c r="E15" s="51">
        <v>0</v>
      </c>
      <c r="F15" s="52">
        <v>0</v>
      </c>
    </row>
    <row r="16" spans="1:6" x14ac:dyDescent="0.25">
      <c r="A16" s="48" t="s">
        <v>64</v>
      </c>
      <c r="B16" s="49" t="s">
        <v>65</v>
      </c>
      <c r="C16" s="39">
        <v>9.3981342617075372E-2</v>
      </c>
      <c r="D16" s="50">
        <v>9.3754808249639873E-2</v>
      </c>
      <c r="E16" s="51">
        <v>0</v>
      </c>
      <c r="F16" s="52">
        <v>0</v>
      </c>
    </row>
    <row r="17" spans="1:6" x14ac:dyDescent="0.25">
      <c r="A17" s="48" t="s">
        <v>66</v>
      </c>
      <c r="B17" s="49" t="s">
        <v>67</v>
      </c>
      <c r="C17" s="39">
        <v>7.0219577996704474E-2</v>
      </c>
      <c r="D17" s="50">
        <v>7.0208677558548108E-2</v>
      </c>
      <c r="E17" s="51">
        <v>0</v>
      </c>
      <c r="F17" s="52">
        <v>0</v>
      </c>
    </row>
    <row r="18" spans="1:6" x14ac:dyDescent="0.25">
      <c r="A18" s="48" t="s">
        <v>68</v>
      </c>
      <c r="B18" s="53" t="s">
        <v>69</v>
      </c>
      <c r="C18" s="39">
        <v>0.18573713428899108</v>
      </c>
      <c r="D18" s="50">
        <v>0.18517899446070404</v>
      </c>
      <c r="E18" s="51">
        <v>0</v>
      </c>
      <c r="F18" s="52">
        <v>0</v>
      </c>
    </row>
    <row r="19" spans="1:6" x14ac:dyDescent="0.25">
      <c r="A19" s="48" t="s">
        <v>70</v>
      </c>
      <c r="B19" s="53" t="s">
        <v>71</v>
      </c>
      <c r="C19" s="39">
        <v>0.11130664835730467</v>
      </c>
      <c r="D19" s="50">
        <v>0.11110042784277999</v>
      </c>
      <c r="E19" s="51">
        <v>0</v>
      </c>
      <c r="F19" s="52">
        <v>0</v>
      </c>
    </row>
    <row r="20" spans="1:6" x14ac:dyDescent="0.25">
      <c r="A20" s="48" t="s">
        <v>72</v>
      </c>
      <c r="B20" s="49" t="s">
        <v>73</v>
      </c>
      <c r="C20" s="39">
        <v>9.7789401677592161E-2</v>
      </c>
      <c r="D20" s="50">
        <v>9.7575506191803704E-2</v>
      </c>
      <c r="E20" s="51">
        <v>0</v>
      </c>
      <c r="F20" s="52">
        <v>0</v>
      </c>
    </row>
    <row r="21" spans="1:6" x14ac:dyDescent="0.25">
      <c r="A21" s="48" t="s">
        <v>74</v>
      </c>
      <c r="B21" s="49" t="s">
        <v>75</v>
      </c>
      <c r="C21" s="39">
        <v>0.11643884463983617</v>
      </c>
      <c r="D21" s="50">
        <v>0.1162046413637161</v>
      </c>
      <c r="E21" s="51">
        <v>0</v>
      </c>
      <c r="F21" s="52">
        <v>0</v>
      </c>
    </row>
    <row r="22" spans="1:6" x14ac:dyDescent="0.25">
      <c r="A22" s="48" t="s">
        <v>76</v>
      </c>
      <c r="B22" s="49" t="s">
        <v>77</v>
      </c>
      <c r="C22" s="39">
        <v>0.1482360755724082</v>
      </c>
      <c r="D22" s="50">
        <v>0.14797270638925336</v>
      </c>
      <c r="E22" s="51">
        <v>0</v>
      </c>
      <c r="F22" s="52">
        <v>0</v>
      </c>
    </row>
    <row r="23" spans="1:6" x14ac:dyDescent="0.25">
      <c r="A23" s="48" t="s">
        <v>78</v>
      </c>
      <c r="B23" s="49" t="s">
        <v>79</v>
      </c>
      <c r="C23" s="39">
        <v>0.10991995772821089</v>
      </c>
      <c r="D23" s="50">
        <v>0.10954494264335873</v>
      </c>
      <c r="E23" s="51">
        <v>0</v>
      </c>
      <c r="F23" s="52">
        <v>0</v>
      </c>
    </row>
    <row r="24" spans="1:6" x14ac:dyDescent="0.25">
      <c r="A24" s="48" t="s">
        <v>80</v>
      </c>
      <c r="B24" s="49" t="s">
        <v>81</v>
      </c>
      <c r="C24" s="39">
        <v>0.18509712205846091</v>
      </c>
      <c r="D24" s="50">
        <v>0.18975698507978078</v>
      </c>
      <c r="E24" s="51">
        <v>0</v>
      </c>
      <c r="F24" s="52">
        <v>0</v>
      </c>
    </row>
    <row r="25" spans="1:6" x14ac:dyDescent="0.25">
      <c r="A25" s="48" t="s">
        <v>82</v>
      </c>
      <c r="B25" s="49" t="s">
        <v>83</v>
      </c>
      <c r="C25" s="39">
        <v>7.0058766747592871E-2</v>
      </c>
      <c r="D25" s="50">
        <v>7.002258125413767E-2</v>
      </c>
      <c r="E25" s="51">
        <v>0</v>
      </c>
      <c r="F25" s="52">
        <v>0</v>
      </c>
    </row>
    <row r="26" spans="1:6" x14ac:dyDescent="0.25">
      <c r="A26" s="48" t="s">
        <v>84</v>
      </c>
      <c r="B26" s="49" t="s">
        <v>85</v>
      </c>
      <c r="C26" s="39">
        <v>0.20608821354919452</v>
      </c>
      <c r="D26" s="50">
        <v>0.20606776033629468</v>
      </c>
      <c r="E26" s="51">
        <v>0</v>
      </c>
      <c r="F26" s="52">
        <v>0</v>
      </c>
    </row>
    <row r="27" spans="1:6" x14ac:dyDescent="0.25">
      <c r="A27" s="54" t="s">
        <v>86</v>
      </c>
      <c r="B27" s="49" t="s">
        <v>87</v>
      </c>
      <c r="C27" s="39">
        <v>0.11901938287054425</v>
      </c>
      <c r="D27" s="50">
        <v>0.11911876239996126</v>
      </c>
      <c r="E27" s="55">
        <v>0</v>
      </c>
      <c r="F27" s="56">
        <v>0</v>
      </c>
    </row>
    <row r="28" spans="1:6" x14ac:dyDescent="0.25">
      <c r="A28" s="54" t="s">
        <v>88</v>
      </c>
      <c r="B28" s="49" t="s">
        <v>89</v>
      </c>
      <c r="C28" s="39">
        <v>0.16035561119829861</v>
      </c>
      <c r="D28" s="50">
        <v>0.15989463154538736</v>
      </c>
      <c r="E28" s="55">
        <v>0</v>
      </c>
      <c r="F28" s="56">
        <v>0</v>
      </c>
    </row>
    <row r="29" spans="1:6" x14ac:dyDescent="0.25">
      <c r="A29" s="54" t="s">
        <v>90</v>
      </c>
      <c r="B29" s="49" t="s">
        <v>91</v>
      </c>
      <c r="C29" s="39">
        <v>0.16910130786393057</v>
      </c>
      <c r="D29" s="50">
        <v>0.16931172947365059</v>
      </c>
      <c r="E29" s="55">
        <v>0</v>
      </c>
      <c r="F29" s="56">
        <v>0</v>
      </c>
    </row>
    <row r="30" spans="1:6" x14ac:dyDescent="0.25">
      <c r="A30" s="54" t="s">
        <v>92</v>
      </c>
      <c r="B30" s="49" t="s">
        <v>93</v>
      </c>
      <c r="C30" s="39">
        <v>9.9254005612074481E-2</v>
      </c>
      <c r="D30" s="50">
        <v>9.9038482896649377E-2</v>
      </c>
      <c r="E30" s="55">
        <v>0</v>
      </c>
      <c r="F30" s="56">
        <v>0</v>
      </c>
    </row>
    <row r="31" spans="1:6" x14ac:dyDescent="0.25">
      <c r="A31" s="54" t="s">
        <v>94</v>
      </c>
      <c r="B31" s="57" t="s">
        <v>95</v>
      </c>
      <c r="C31" s="39">
        <v>0.26903611263960359</v>
      </c>
      <c r="D31" s="50">
        <v>0.2684956578088058</v>
      </c>
      <c r="E31" s="55">
        <v>0</v>
      </c>
      <c r="F31" s="56">
        <v>0</v>
      </c>
    </row>
    <row r="32" spans="1:6" x14ac:dyDescent="0.25">
      <c r="A32" s="54" t="s">
        <v>96</v>
      </c>
      <c r="B32" s="49" t="s">
        <v>97</v>
      </c>
      <c r="C32" s="39">
        <v>0.12526849644737753</v>
      </c>
      <c r="D32" s="50">
        <v>0.12535651540045506</v>
      </c>
      <c r="E32" s="55">
        <v>0</v>
      </c>
      <c r="F32" s="56">
        <v>0</v>
      </c>
    </row>
    <row r="33" spans="1:6" x14ac:dyDescent="0.25">
      <c r="A33" s="54" t="s">
        <v>98</v>
      </c>
      <c r="B33" s="49" t="s">
        <v>99</v>
      </c>
      <c r="C33" s="39">
        <v>0.17552714006572659</v>
      </c>
      <c r="D33" s="50">
        <v>0.17540171188390266</v>
      </c>
      <c r="E33" s="55">
        <v>0</v>
      </c>
      <c r="F33" s="56">
        <v>0</v>
      </c>
    </row>
    <row r="34" spans="1:6" x14ac:dyDescent="0.25">
      <c r="A34" s="54" t="s">
        <v>100</v>
      </c>
      <c r="B34" s="49" t="s">
        <v>101</v>
      </c>
      <c r="C34" s="39">
        <v>0.16226074249412925</v>
      </c>
      <c r="D34" s="50">
        <v>0.16229175516918659</v>
      </c>
      <c r="E34" s="55">
        <v>0</v>
      </c>
      <c r="F34" s="56">
        <v>0</v>
      </c>
    </row>
    <row r="35" spans="1:6" x14ac:dyDescent="0.25">
      <c r="A35" s="54" t="s">
        <v>102</v>
      </c>
      <c r="B35" s="57" t="s">
        <v>103</v>
      </c>
      <c r="C35" s="39">
        <v>8.5865189797479216E-2</v>
      </c>
      <c r="D35" s="50">
        <v>8.844070163028149E-2</v>
      </c>
      <c r="E35" s="55">
        <v>0</v>
      </c>
      <c r="F35" s="56">
        <v>0</v>
      </c>
    </row>
    <row r="36" spans="1:6" x14ac:dyDescent="0.25">
      <c r="A36" s="54" t="s">
        <v>102</v>
      </c>
      <c r="B36" s="49" t="s">
        <v>104</v>
      </c>
      <c r="C36" s="39">
        <v>0.13576478574134318</v>
      </c>
      <c r="D36" s="50">
        <v>0.13983702750752816</v>
      </c>
      <c r="E36" s="55">
        <v>1</v>
      </c>
      <c r="F36" s="56">
        <v>0</v>
      </c>
    </row>
    <row r="37" spans="1:6" x14ac:dyDescent="0.25">
      <c r="A37" s="54" t="s">
        <v>105</v>
      </c>
      <c r="B37" s="49" t="s">
        <v>106</v>
      </c>
      <c r="C37" s="39">
        <v>0.10227622744741073</v>
      </c>
      <c r="D37" s="50">
        <v>0.10261680173751737</v>
      </c>
      <c r="E37" s="55">
        <v>0</v>
      </c>
      <c r="F37" s="56">
        <v>0</v>
      </c>
    </row>
    <row r="38" spans="1:6" x14ac:dyDescent="0.25">
      <c r="A38" s="54" t="s">
        <v>107</v>
      </c>
      <c r="B38" s="49" t="s">
        <v>108</v>
      </c>
      <c r="C38" s="39">
        <v>7.484984785805443E-2</v>
      </c>
      <c r="D38" s="50">
        <v>7.4646644271435941E-2</v>
      </c>
      <c r="E38" s="55">
        <v>0</v>
      </c>
      <c r="F38" s="56">
        <v>0</v>
      </c>
    </row>
    <row r="39" spans="1:6" x14ac:dyDescent="0.25">
      <c r="A39" s="54" t="s">
        <v>109</v>
      </c>
      <c r="B39" s="49" t="s">
        <v>110</v>
      </c>
      <c r="C39" s="39">
        <v>8.7945365786103458E-2</v>
      </c>
      <c r="D39" s="50">
        <v>8.7947647802854356E-2</v>
      </c>
      <c r="E39" s="55">
        <v>0</v>
      </c>
      <c r="F39" s="56">
        <v>0</v>
      </c>
    </row>
    <row r="40" spans="1:6" x14ac:dyDescent="0.25">
      <c r="A40" s="54" t="s">
        <v>111</v>
      </c>
      <c r="B40" s="49" t="s">
        <v>112</v>
      </c>
      <c r="C40" s="39">
        <v>0.11567377520458424</v>
      </c>
      <c r="D40" s="50">
        <v>0.11564650007719005</v>
      </c>
      <c r="E40" s="55">
        <v>0</v>
      </c>
      <c r="F40" s="56">
        <v>0</v>
      </c>
    </row>
    <row r="41" spans="1:6" x14ac:dyDescent="0.25">
      <c r="A41" s="54" t="s">
        <v>113</v>
      </c>
      <c r="B41" s="49" t="s">
        <v>114</v>
      </c>
      <c r="C41" s="39">
        <v>0.16032557030332922</v>
      </c>
      <c r="D41" s="50">
        <v>0.16035707002223229</v>
      </c>
      <c r="E41" s="55">
        <v>0</v>
      </c>
      <c r="F41" s="56">
        <v>0</v>
      </c>
    </row>
    <row r="42" spans="1:6" x14ac:dyDescent="0.25">
      <c r="A42" s="54" t="s">
        <v>115</v>
      </c>
      <c r="B42" s="49" t="s">
        <v>116</v>
      </c>
      <c r="C42" s="39">
        <v>9.5266263998514455E-2</v>
      </c>
      <c r="D42" s="50">
        <v>9.5164640507295367E-2</v>
      </c>
      <c r="E42" s="55">
        <v>0</v>
      </c>
      <c r="F42" s="56">
        <v>0</v>
      </c>
    </row>
    <row r="43" spans="1:6" x14ac:dyDescent="0.25">
      <c r="A43" s="54" t="s">
        <v>117</v>
      </c>
      <c r="B43" s="49" t="s">
        <v>118</v>
      </c>
      <c r="C43" s="39">
        <v>0.14487830301301896</v>
      </c>
      <c r="D43" s="50">
        <v>0.14460103368863703</v>
      </c>
      <c r="E43" s="55">
        <v>0</v>
      </c>
      <c r="F43" s="56">
        <v>0</v>
      </c>
    </row>
    <row r="44" spans="1:6" x14ac:dyDescent="0.25">
      <c r="A44" s="54" t="s">
        <v>119</v>
      </c>
      <c r="B44" s="49" t="s">
        <v>120</v>
      </c>
      <c r="C44" s="39">
        <v>0.30492783129671569</v>
      </c>
      <c r="D44" s="50">
        <v>0.30491642631045413</v>
      </c>
      <c r="E44" s="55">
        <v>0</v>
      </c>
      <c r="F44" s="56">
        <v>0</v>
      </c>
    </row>
    <row r="45" spans="1:6" x14ac:dyDescent="0.25">
      <c r="A45" s="54" t="s">
        <v>121</v>
      </c>
      <c r="B45" s="49" t="s">
        <v>122</v>
      </c>
      <c r="C45" s="39">
        <v>0.18846273909645841</v>
      </c>
      <c r="D45" s="50">
        <v>0.18960987358794187</v>
      </c>
      <c r="E45" s="55">
        <v>0</v>
      </c>
      <c r="F45" s="56">
        <v>0</v>
      </c>
    </row>
    <row r="46" spans="1:6" x14ac:dyDescent="0.25">
      <c r="A46" s="54" t="s">
        <v>123</v>
      </c>
      <c r="B46" s="49" t="s">
        <v>124</v>
      </c>
      <c r="C46" s="39">
        <v>0.1068700438794902</v>
      </c>
      <c r="D46" s="50">
        <v>0.10658890537835725</v>
      </c>
      <c r="E46" s="55">
        <v>0</v>
      </c>
      <c r="F46" s="56">
        <v>0</v>
      </c>
    </row>
    <row r="47" spans="1:6" x14ac:dyDescent="0.25">
      <c r="A47" s="54" t="s">
        <v>125</v>
      </c>
      <c r="B47" s="49" t="s">
        <v>126</v>
      </c>
      <c r="C47" s="39">
        <v>8.0490660987826534E-2</v>
      </c>
      <c r="D47" s="50">
        <v>8.0588638645534477E-2</v>
      </c>
      <c r="E47" s="55">
        <v>0</v>
      </c>
      <c r="F47" s="56">
        <v>0</v>
      </c>
    </row>
    <row r="48" spans="1:6" x14ac:dyDescent="0.25">
      <c r="A48" s="54" t="s">
        <v>125</v>
      </c>
      <c r="B48" s="49" t="s">
        <v>127</v>
      </c>
      <c r="C48" s="39">
        <v>0.12726690954699516</v>
      </c>
      <c r="D48" s="50">
        <v>0.12742182582607789</v>
      </c>
      <c r="E48" s="55">
        <v>1</v>
      </c>
      <c r="F48" s="56">
        <v>0</v>
      </c>
    </row>
    <row r="49" spans="1:6" x14ac:dyDescent="0.25">
      <c r="A49" s="54" t="s">
        <v>128</v>
      </c>
      <c r="B49" s="57" t="s">
        <v>129</v>
      </c>
      <c r="C49" s="39">
        <v>0.11680616031700686</v>
      </c>
      <c r="D49" s="50">
        <v>0.1173869012043392</v>
      </c>
      <c r="E49" s="55">
        <v>0</v>
      </c>
      <c r="F49" s="56">
        <v>0</v>
      </c>
    </row>
    <row r="50" spans="1:6" x14ac:dyDescent="0.25">
      <c r="A50" s="54" t="s">
        <v>130</v>
      </c>
      <c r="B50" s="57" t="s">
        <v>131</v>
      </c>
      <c r="C50" s="39">
        <v>6.6291150523477102E-2</v>
      </c>
      <c r="D50" s="50">
        <v>6.6130327357076246E-2</v>
      </c>
      <c r="E50" s="55">
        <v>0</v>
      </c>
      <c r="F50" s="56">
        <v>0</v>
      </c>
    </row>
    <row r="51" spans="1:6" x14ac:dyDescent="0.25">
      <c r="A51" s="54" t="s">
        <v>130</v>
      </c>
      <c r="B51" s="57" t="s">
        <v>132</v>
      </c>
      <c r="C51" s="39">
        <v>0.1048155121836255</v>
      </c>
      <c r="D51" s="50">
        <v>0.10456122843045203</v>
      </c>
      <c r="E51" s="55">
        <v>1</v>
      </c>
      <c r="F51" s="56">
        <v>0</v>
      </c>
    </row>
    <row r="52" spans="1:6" x14ac:dyDescent="0.25">
      <c r="A52" s="54" t="s">
        <v>133</v>
      </c>
      <c r="B52" s="49" t="s">
        <v>134</v>
      </c>
      <c r="C52" s="39">
        <v>8.0801183086312733E-2</v>
      </c>
      <c r="D52" s="50">
        <v>8.0654165650174442E-2</v>
      </c>
      <c r="E52" s="55">
        <v>0</v>
      </c>
      <c r="F52" s="56">
        <v>0</v>
      </c>
    </row>
    <row r="53" spans="1:6" x14ac:dyDescent="0.25">
      <c r="A53" s="54" t="s">
        <v>135</v>
      </c>
      <c r="B53" s="49" t="s">
        <v>136</v>
      </c>
      <c r="C53" s="39">
        <v>0.22162998831191005</v>
      </c>
      <c r="D53" s="50">
        <v>0.22292428628981253</v>
      </c>
      <c r="E53" s="55">
        <v>0</v>
      </c>
      <c r="F53" s="56">
        <v>0</v>
      </c>
    </row>
    <row r="54" spans="1:6" x14ac:dyDescent="0.25">
      <c r="A54" s="54" t="s">
        <v>137</v>
      </c>
      <c r="B54" s="49" t="s">
        <v>138</v>
      </c>
      <c r="C54" s="39">
        <v>0.22190827325256476</v>
      </c>
      <c r="D54" s="50">
        <v>0.22325202979611528</v>
      </c>
      <c r="E54" s="55">
        <v>0</v>
      </c>
      <c r="F54" s="56">
        <v>0</v>
      </c>
    </row>
    <row r="55" spans="1:6" x14ac:dyDescent="0.25">
      <c r="A55" s="54" t="s">
        <v>139</v>
      </c>
      <c r="B55" s="49" t="s">
        <v>140</v>
      </c>
      <c r="C55" s="39">
        <v>0.22240019794045995</v>
      </c>
      <c r="D55" s="50">
        <v>0.22379008537022849</v>
      </c>
      <c r="E55" s="55">
        <v>0</v>
      </c>
      <c r="F55" s="56">
        <v>0</v>
      </c>
    </row>
    <row r="56" spans="1:6" x14ac:dyDescent="0.25">
      <c r="A56" s="54" t="s">
        <v>141</v>
      </c>
      <c r="B56" s="49" t="s">
        <v>142</v>
      </c>
      <c r="C56" s="39">
        <v>0.18003169415279532</v>
      </c>
      <c r="D56" s="50">
        <v>0.18118618034200037</v>
      </c>
      <c r="E56" s="55">
        <v>0</v>
      </c>
      <c r="F56" s="56">
        <v>0</v>
      </c>
    </row>
    <row r="57" spans="1:6" x14ac:dyDescent="0.25">
      <c r="A57" s="54" t="s">
        <v>143</v>
      </c>
      <c r="B57" s="49" t="s">
        <v>144</v>
      </c>
      <c r="C57" s="39">
        <v>0.17347443912545379</v>
      </c>
      <c r="D57" s="50">
        <v>0.17321749855007762</v>
      </c>
      <c r="E57" s="55">
        <v>0</v>
      </c>
      <c r="F57" s="56">
        <v>0</v>
      </c>
    </row>
    <row r="58" spans="1:6" x14ac:dyDescent="0.25">
      <c r="A58" s="54" t="s">
        <v>145</v>
      </c>
      <c r="B58" s="49" t="s">
        <v>146</v>
      </c>
      <c r="C58" s="39">
        <v>0.11053498118801611</v>
      </c>
      <c r="D58" s="50">
        <v>0.11019893464342118</v>
      </c>
      <c r="E58" s="55">
        <v>0</v>
      </c>
      <c r="F58" s="56">
        <v>0</v>
      </c>
    </row>
    <row r="59" spans="1:6" x14ac:dyDescent="0.25">
      <c r="A59" s="54" t="s">
        <v>147</v>
      </c>
      <c r="B59" s="49" t="s">
        <v>148</v>
      </c>
      <c r="C59" s="39">
        <v>7.3303052821414999E-2</v>
      </c>
      <c r="D59" s="50">
        <v>7.3071738715039747E-2</v>
      </c>
      <c r="E59" s="55">
        <v>0</v>
      </c>
      <c r="F59" s="56">
        <v>0</v>
      </c>
    </row>
    <row r="60" spans="1:6" x14ac:dyDescent="0.25">
      <c r="A60" s="54" t="s">
        <v>149</v>
      </c>
      <c r="B60" s="49" t="s">
        <v>150</v>
      </c>
      <c r="C60" s="39">
        <v>0.10887339325260052</v>
      </c>
      <c r="D60" s="50">
        <v>0.10918570356935445</v>
      </c>
      <c r="E60" s="55">
        <v>0</v>
      </c>
      <c r="F60" s="56">
        <v>0</v>
      </c>
    </row>
    <row r="61" spans="1:6" x14ac:dyDescent="0.25">
      <c r="A61" s="54" t="s">
        <v>151</v>
      </c>
      <c r="B61" s="49" t="s">
        <v>152</v>
      </c>
      <c r="C61" s="39">
        <v>7.2752916814276647E-2</v>
      </c>
      <c r="D61" s="58">
        <v>7.2510859803833552E-2</v>
      </c>
      <c r="E61" s="55">
        <v>0</v>
      </c>
      <c r="F61" s="56">
        <v>0</v>
      </c>
    </row>
    <row r="62" spans="1:6" x14ac:dyDescent="0.25">
      <c r="A62" s="54" t="s">
        <v>153</v>
      </c>
      <c r="B62" s="49" t="s">
        <v>154</v>
      </c>
      <c r="C62" s="39">
        <v>7.428314477259991E-2</v>
      </c>
      <c r="D62" s="58">
        <v>7.9833809505496428E-2</v>
      </c>
      <c r="E62" s="55">
        <v>0</v>
      </c>
      <c r="F62" s="56">
        <v>0</v>
      </c>
    </row>
    <row r="63" spans="1:6" x14ac:dyDescent="0.25">
      <c r="A63" s="54" t="s">
        <v>155</v>
      </c>
      <c r="B63" s="49" t="s">
        <v>156</v>
      </c>
      <c r="C63" s="39">
        <v>0.1367532254992509</v>
      </c>
      <c r="D63" s="58">
        <v>0.1362875650285853</v>
      </c>
      <c r="E63" s="55">
        <v>0</v>
      </c>
      <c r="F63" s="56">
        <v>0</v>
      </c>
    </row>
    <row r="64" spans="1:6" x14ac:dyDescent="0.25">
      <c r="A64" s="54" t="s">
        <v>157</v>
      </c>
      <c r="B64" s="49" t="s">
        <v>158</v>
      </c>
      <c r="C64" s="39">
        <v>0.11449022698939328</v>
      </c>
      <c r="D64" s="58">
        <v>0.11430705643989483</v>
      </c>
      <c r="E64" s="55">
        <v>0</v>
      </c>
      <c r="F64" s="56">
        <v>0</v>
      </c>
    </row>
    <row r="65" spans="1:6" x14ac:dyDescent="0.25">
      <c r="A65" s="54" t="s">
        <v>159</v>
      </c>
      <c r="B65" s="49" t="s">
        <v>160</v>
      </c>
      <c r="C65" s="39">
        <v>0.11590789604317786</v>
      </c>
      <c r="D65" s="58">
        <v>0.11591532268994258</v>
      </c>
      <c r="E65" s="55">
        <v>0</v>
      </c>
      <c r="F65" s="56">
        <v>0</v>
      </c>
    </row>
    <row r="66" spans="1:6" x14ac:dyDescent="0.25">
      <c r="A66" s="54" t="s">
        <v>161</v>
      </c>
      <c r="B66" s="49" t="s">
        <v>162</v>
      </c>
      <c r="C66" s="39">
        <v>0.21610693585761107</v>
      </c>
      <c r="D66" s="58">
        <v>0.21586168963265984</v>
      </c>
      <c r="E66" s="55">
        <v>0</v>
      </c>
      <c r="F66" s="56">
        <v>0</v>
      </c>
    </row>
    <row r="67" spans="1:6" x14ac:dyDescent="0.25">
      <c r="A67" s="54" t="s">
        <v>163</v>
      </c>
      <c r="B67" s="57" t="s">
        <v>164</v>
      </c>
      <c r="C67" s="39">
        <v>0.10133230626693679</v>
      </c>
      <c r="D67" s="50">
        <v>0.10135103916837011</v>
      </c>
      <c r="E67" s="55">
        <v>0</v>
      </c>
      <c r="F67" s="56">
        <v>0</v>
      </c>
    </row>
    <row r="68" spans="1:6" x14ac:dyDescent="0.25">
      <c r="A68" s="54" t="s">
        <v>165</v>
      </c>
      <c r="B68" s="49" t="s">
        <v>166</v>
      </c>
      <c r="C68" s="39">
        <v>9.7125222570347086E-2</v>
      </c>
      <c r="D68" s="50">
        <v>9.6854676593524758E-2</v>
      </c>
      <c r="E68" s="55">
        <v>0</v>
      </c>
      <c r="F68" s="56">
        <v>0</v>
      </c>
    </row>
    <row r="69" spans="1:6" x14ac:dyDescent="0.25">
      <c r="A69" s="54" t="s">
        <v>167</v>
      </c>
      <c r="B69" s="49" t="s">
        <v>168</v>
      </c>
      <c r="C69" s="39">
        <v>6.5153307678207331E-2</v>
      </c>
      <c r="D69" s="50">
        <v>6.508214835637105E-2</v>
      </c>
      <c r="E69" s="55">
        <v>0</v>
      </c>
      <c r="F69" s="56">
        <v>0</v>
      </c>
    </row>
    <row r="70" spans="1:6" x14ac:dyDescent="0.25">
      <c r="A70" s="54" t="s">
        <v>169</v>
      </c>
      <c r="B70" s="49" t="s">
        <v>170</v>
      </c>
      <c r="C70" s="39">
        <v>0.2035463530372435</v>
      </c>
      <c r="D70" s="50">
        <v>0.20312311124904864</v>
      </c>
      <c r="E70" s="55">
        <v>0</v>
      </c>
      <c r="F70" s="56">
        <v>0</v>
      </c>
    </row>
    <row r="71" spans="1:6" x14ac:dyDescent="0.25">
      <c r="A71" s="54" t="s">
        <v>171</v>
      </c>
      <c r="B71" s="49" t="s">
        <v>172</v>
      </c>
      <c r="C71" s="39">
        <v>9.5213758973662591E-2</v>
      </c>
      <c r="D71" s="50">
        <v>9.490179280384764E-2</v>
      </c>
      <c r="E71" s="55">
        <v>0</v>
      </c>
      <c r="F71" s="56">
        <v>0</v>
      </c>
    </row>
    <row r="72" spans="1:6" x14ac:dyDescent="0.25">
      <c r="A72" s="54" t="s">
        <v>173</v>
      </c>
      <c r="B72" s="49" t="s">
        <v>174</v>
      </c>
      <c r="C72" s="39">
        <v>0.16574166917699149</v>
      </c>
      <c r="D72" s="50">
        <v>0.16633840445028125</v>
      </c>
      <c r="E72" s="55">
        <v>0</v>
      </c>
      <c r="F72" s="56">
        <v>0</v>
      </c>
    </row>
    <row r="73" spans="1:6" x14ac:dyDescent="0.25">
      <c r="A73" s="54" t="s">
        <v>175</v>
      </c>
      <c r="B73" s="49" t="s">
        <v>176</v>
      </c>
      <c r="C73" s="39">
        <v>0.22125066618438427</v>
      </c>
      <c r="D73" s="50">
        <v>0.22092818948188733</v>
      </c>
      <c r="E73" s="55">
        <v>0</v>
      </c>
      <c r="F73" s="56">
        <v>0</v>
      </c>
    </row>
    <row r="74" spans="1:6" x14ac:dyDescent="0.25">
      <c r="A74" s="54" t="s">
        <v>177</v>
      </c>
      <c r="B74" s="49" t="s">
        <v>178</v>
      </c>
      <c r="C74" s="39">
        <v>0.15832870770360868</v>
      </c>
      <c r="D74" s="50">
        <v>0.15913681036306815</v>
      </c>
      <c r="E74" s="55">
        <v>0</v>
      </c>
      <c r="F74" s="56">
        <v>0</v>
      </c>
    </row>
    <row r="75" spans="1:6" x14ac:dyDescent="0.25">
      <c r="A75" s="54" t="s">
        <v>179</v>
      </c>
      <c r="B75" s="49" t="s">
        <v>180</v>
      </c>
      <c r="C75" s="39">
        <v>0.22517699030296659</v>
      </c>
      <c r="D75" s="50">
        <v>0.22432655961305634</v>
      </c>
      <c r="E75" s="55">
        <v>0</v>
      </c>
      <c r="F75" s="56">
        <v>0</v>
      </c>
    </row>
    <row r="76" spans="1:6" x14ac:dyDescent="0.25">
      <c r="A76" s="54" t="s">
        <v>181</v>
      </c>
      <c r="B76" s="59" t="s">
        <v>182</v>
      </c>
      <c r="C76" s="39">
        <v>7.6625659389113976E-2</v>
      </c>
      <c r="D76" s="50">
        <v>7.6450046924942755E-2</v>
      </c>
      <c r="E76" s="55">
        <v>0</v>
      </c>
      <c r="F76" s="56">
        <v>0</v>
      </c>
    </row>
    <row r="77" spans="1:6" x14ac:dyDescent="0.25">
      <c r="A77" s="54" t="s">
        <v>181</v>
      </c>
      <c r="B77" s="59" t="s">
        <v>183</v>
      </c>
      <c r="C77" s="39">
        <v>0.12115580544093327</v>
      </c>
      <c r="D77" s="50">
        <v>0.1208781377547854</v>
      </c>
      <c r="E77" s="55">
        <v>1</v>
      </c>
      <c r="F77" s="56">
        <v>0</v>
      </c>
    </row>
    <row r="78" spans="1:6" x14ac:dyDescent="0.25">
      <c r="A78" s="54" t="s">
        <v>184</v>
      </c>
      <c r="B78" s="49" t="s">
        <v>185</v>
      </c>
      <c r="C78" s="39">
        <v>4.7876346304786523E-2</v>
      </c>
      <c r="D78" s="50">
        <v>4.7789120086650184E-2</v>
      </c>
      <c r="E78" s="55">
        <v>0</v>
      </c>
      <c r="F78" s="56">
        <v>0</v>
      </c>
    </row>
    <row r="79" spans="1:6" x14ac:dyDescent="0.25">
      <c r="A79" s="54" t="s">
        <v>186</v>
      </c>
      <c r="B79" s="49" t="s">
        <v>187</v>
      </c>
      <c r="C79" s="39">
        <v>0.12909708099588324</v>
      </c>
      <c r="D79" s="50">
        <v>0.13070923234009574</v>
      </c>
      <c r="E79" s="55">
        <v>0</v>
      </c>
      <c r="F79" s="56">
        <v>0</v>
      </c>
    </row>
    <row r="80" spans="1:6" x14ac:dyDescent="0.25">
      <c r="A80" s="54" t="s">
        <v>188</v>
      </c>
      <c r="B80" s="49" t="s">
        <v>189</v>
      </c>
      <c r="C80" s="39">
        <v>6.9587150972973758E-2</v>
      </c>
      <c r="D80" s="50">
        <v>6.987680285529882E-2</v>
      </c>
      <c r="E80" s="55">
        <v>0</v>
      </c>
      <c r="F80" s="56">
        <v>0</v>
      </c>
    </row>
    <row r="81" spans="1:6" x14ac:dyDescent="0.25">
      <c r="A81" s="54" t="s">
        <v>190</v>
      </c>
      <c r="B81" s="49" t="s">
        <v>191</v>
      </c>
      <c r="C81" s="39">
        <v>7.4094602406518509E-2</v>
      </c>
      <c r="D81" s="50">
        <v>7.3843410162896472E-2</v>
      </c>
      <c r="E81" s="55">
        <v>0</v>
      </c>
      <c r="F81" s="56">
        <v>0</v>
      </c>
    </row>
    <row r="82" spans="1:6" x14ac:dyDescent="0.25">
      <c r="A82" s="54" t="s">
        <v>192</v>
      </c>
      <c r="B82" s="49" t="s">
        <v>193</v>
      </c>
      <c r="C82" s="39">
        <v>8.5011389461472547E-2</v>
      </c>
      <c r="D82" s="50">
        <v>8.4761074609141895E-2</v>
      </c>
      <c r="E82" s="55">
        <v>0</v>
      </c>
      <c r="F82" s="56">
        <v>0</v>
      </c>
    </row>
    <row r="83" spans="1:6" x14ac:dyDescent="0.25">
      <c r="A83" s="54" t="s">
        <v>192</v>
      </c>
      <c r="B83" s="49" t="s">
        <v>194</v>
      </c>
      <c r="C83" s="39">
        <v>0.1344148088769441</v>
      </c>
      <c r="D83" s="50">
        <v>0.13401902634417734</v>
      </c>
      <c r="E83" s="55">
        <v>1</v>
      </c>
      <c r="F83" s="56">
        <v>0</v>
      </c>
    </row>
    <row r="84" spans="1:6" x14ac:dyDescent="0.25">
      <c r="A84" s="54" t="s">
        <v>195</v>
      </c>
      <c r="B84" s="49" t="s">
        <v>196</v>
      </c>
      <c r="C84" s="39">
        <v>0.10826551643382683</v>
      </c>
      <c r="D84" s="50">
        <v>0.10808261415818866</v>
      </c>
      <c r="E84" s="55">
        <v>0</v>
      </c>
      <c r="F84" s="56">
        <v>0</v>
      </c>
    </row>
    <row r="85" spans="1:6" x14ac:dyDescent="0.25">
      <c r="A85" s="54" t="s">
        <v>197</v>
      </c>
      <c r="B85" s="49" t="s">
        <v>198</v>
      </c>
      <c r="C85" s="39">
        <v>0.17150101425769279</v>
      </c>
      <c r="D85" s="50">
        <v>0.1714660657790763</v>
      </c>
      <c r="E85" s="55">
        <v>0</v>
      </c>
      <c r="F85" s="56">
        <v>0</v>
      </c>
    </row>
    <row r="86" spans="1:6" x14ac:dyDescent="0.25">
      <c r="A86" s="54" t="s">
        <v>199</v>
      </c>
      <c r="B86" s="49" t="s">
        <v>200</v>
      </c>
      <c r="C86" s="39">
        <v>6.9566551354869388E-2</v>
      </c>
      <c r="D86" s="50">
        <v>6.9883482120377094E-2</v>
      </c>
      <c r="E86" s="55">
        <v>0</v>
      </c>
      <c r="F86" s="56">
        <v>0</v>
      </c>
    </row>
    <row r="87" spans="1:6" x14ac:dyDescent="0.25">
      <c r="A87" s="54" t="s">
        <v>201</v>
      </c>
      <c r="B87" s="57" t="s">
        <v>202</v>
      </c>
      <c r="C87" s="39">
        <v>0.22011174959116353</v>
      </c>
      <c r="D87" s="50">
        <v>0.21978468225566911</v>
      </c>
      <c r="E87" s="55">
        <v>0</v>
      </c>
      <c r="F87" s="56">
        <v>0</v>
      </c>
    </row>
    <row r="88" spans="1:6" x14ac:dyDescent="0.25">
      <c r="A88" s="54" t="s">
        <v>203</v>
      </c>
      <c r="B88" s="57" t="s">
        <v>204</v>
      </c>
      <c r="C88" s="39">
        <v>9.3000117589776457E-2</v>
      </c>
      <c r="D88" s="50">
        <v>9.2919239389436983E-2</v>
      </c>
      <c r="E88" s="55">
        <v>0</v>
      </c>
      <c r="F88" s="56">
        <v>0</v>
      </c>
    </row>
    <row r="89" spans="1:6" x14ac:dyDescent="0.25">
      <c r="A89" s="54" t="s">
        <v>205</v>
      </c>
      <c r="B89" s="57" t="s">
        <v>206</v>
      </c>
      <c r="C89" s="39">
        <v>7.0032060928655548E-2</v>
      </c>
      <c r="D89" s="50">
        <v>7.2489676424158642E-2</v>
      </c>
      <c r="E89" s="55">
        <v>0</v>
      </c>
      <c r="F89" s="56">
        <v>0</v>
      </c>
    </row>
    <row r="90" spans="1:6" x14ac:dyDescent="0.25">
      <c r="A90" s="54" t="s">
        <v>207</v>
      </c>
      <c r="B90" s="57" t="s">
        <v>208</v>
      </c>
      <c r="C90" s="39">
        <v>0.20921779786393732</v>
      </c>
      <c r="D90" s="50">
        <v>0.20927190353568878</v>
      </c>
      <c r="E90" s="55">
        <v>0</v>
      </c>
      <c r="F90" s="56">
        <v>1</v>
      </c>
    </row>
    <row r="91" spans="1:6" x14ac:dyDescent="0.25">
      <c r="A91" s="54" t="s">
        <v>209</v>
      </c>
      <c r="B91" s="57" t="s">
        <v>210</v>
      </c>
      <c r="C91" s="39">
        <v>6.1500078275155683E-2</v>
      </c>
      <c r="D91" s="50">
        <v>6.1498004632400807E-2</v>
      </c>
      <c r="E91" s="55">
        <v>0</v>
      </c>
      <c r="F91" s="56">
        <v>0</v>
      </c>
    </row>
    <row r="92" spans="1:6" x14ac:dyDescent="0.25">
      <c r="A92" s="54" t="s">
        <v>211</v>
      </c>
      <c r="B92" s="57" t="s">
        <v>212</v>
      </c>
      <c r="C92" s="39">
        <v>0.15960635392201367</v>
      </c>
      <c r="D92" s="50">
        <v>0.16428826255302892</v>
      </c>
      <c r="E92" s="55">
        <v>0</v>
      </c>
      <c r="F92" s="56">
        <v>0</v>
      </c>
    </row>
    <row r="93" spans="1:6" x14ac:dyDescent="0.25">
      <c r="A93" s="54" t="s">
        <v>213</v>
      </c>
      <c r="B93" s="57" t="s">
        <v>214</v>
      </c>
      <c r="C93" s="39">
        <v>0.19302063792058577</v>
      </c>
      <c r="D93" s="50">
        <v>0.19264446538363766</v>
      </c>
      <c r="E93" s="55">
        <v>0</v>
      </c>
      <c r="F93" s="56">
        <v>0</v>
      </c>
    </row>
    <row r="94" spans="1:6" x14ac:dyDescent="0.25">
      <c r="A94" s="54" t="s">
        <v>215</v>
      </c>
      <c r="B94" s="57" t="s">
        <v>216</v>
      </c>
      <c r="C94" s="39">
        <v>0.11490178416129709</v>
      </c>
      <c r="D94" s="50">
        <v>0.11434687507089512</v>
      </c>
      <c r="E94" s="55">
        <v>0</v>
      </c>
      <c r="F94" s="56">
        <v>1</v>
      </c>
    </row>
    <row r="95" spans="1:6" x14ac:dyDescent="0.25">
      <c r="A95" s="54" t="s">
        <v>217</v>
      </c>
      <c r="B95" s="49" t="s">
        <v>218</v>
      </c>
      <c r="C95" s="39">
        <v>0.13612180589727801</v>
      </c>
      <c r="D95" s="50">
        <v>0.13580102495618754</v>
      </c>
      <c r="E95" s="55">
        <v>0</v>
      </c>
      <c r="F95" s="56">
        <v>0</v>
      </c>
    </row>
    <row r="96" spans="1:6" x14ac:dyDescent="0.25">
      <c r="A96" s="54" t="s">
        <v>219</v>
      </c>
      <c r="B96" s="49" t="s">
        <v>220</v>
      </c>
      <c r="C96" s="39">
        <v>8.5083189107930141E-2</v>
      </c>
      <c r="D96" s="50">
        <v>8.4921060024685108E-2</v>
      </c>
      <c r="E96" s="55">
        <v>0</v>
      </c>
      <c r="F96" s="56">
        <v>0</v>
      </c>
    </row>
    <row r="97" spans="1:6" x14ac:dyDescent="0.25">
      <c r="A97" s="54" t="s">
        <v>221</v>
      </c>
      <c r="B97" s="49" t="s">
        <v>222</v>
      </c>
      <c r="C97" s="39">
        <v>0.21793109012332809</v>
      </c>
      <c r="D97" s="50">
        <v>0.2170527778770637</v>
      </c>
      <c r="E97" s="55">
        <v>0</v>
      </c>
      <c r="F97" s="56">
        <v>0</v>
      </c>
    </row>
    <row r="98" spans="1:6" x14ac:dyDescent="0.25">
      <c r="A98" s="54" t="s">
        <v>223</v>
      </c>
      <c r="B98" s="49" t="s">
        <v>224</v>
      </c>
      <c r="C98" s="39">
        <v>9.1202532377424261E-2</v>
      </c>
      <c r="D98" s="50">
        <v>9.1062839546148439E-2</v>
      </c>
      <c r="E98" s="55">
        <v>0</v>
      </c>
      <c r="F98" s="56">
        <v>0</v>
      </c>
    </row>
    <row r="99" spans="1:6" x14ac:dyDescent="0.25">
      <c r="A99" s="54" t="s">
        <v>225</v>
      </c>
      <c r="B99" s="57" t="s">
        <v>226</v>
      </c>
      <c r="C99" s="39">
        <v>0.2000212307400896</v>
      </c>
      <c r="D99" s="50">
        <v>0.20020120042732403</v>
      </c>
      <c r="E99" s="55">
        <v>0</v>
      </c>
      <c r="F99" s="56">
        <v>0</v>
      </c>
    </row>
    <row r="100" spans="1:6" x14ac:dyDescent="0.25">
      <c r="A100" s="54" t="s">
        <v>225</v>
      </c>
      <c r="B100" s="49" t="s">
        <v>227</v>
      </c>
      <c r="C100" s="39">
        <v>0.316261334764385</v>
      </c>
      <c r="D100" s="50">
        <v>0.3165458918251095</v>
      </c>
      <c r="E100" s="55">
        <v>1</v>
      </c>
      <c r="F100" s="56">
        <v>0</v>
      </c>
    </row>
    <row r="101" spans="1:6" x14ac:dyDescent="0.25">
      <c r="A101" s="54" t="s">
        <v>228</v>
      </c>
      <c r="B101" s="49" t="s">
        <v>229</v>
      </c>
      <c r="C101" s="39">
        <v>6.4213126898900352E-2</v>
      </c>
      <c r="D101" s="50">
        <v>6.4076129827356249E-2</v>
      </c>
      <c r="E101" s="55">
        <v>0</v>
      </c>
      <c r="F101" s="56">
        <v>0</v>
      </c>
    </row>
    <row r="102" spans="1:6" x14ac:dyDescent="0.25">
      <c r="A102" s="54" t="s">
        <v>230</v>
      </c>
      <c r="B102" s="49" t="s">
        <v>231</v>
      </c>
      <c r="C102" s="39">
        <v>0.12955029419512226</v>
      </c>
      <c r="D102" s="50">
        <v>0.129513478710272</v>
      </c>
      <c r="E102" s="55">
        <v>0</v>
      </c>
      <c r="F102" s="56">
        <v>0</v>
      </c>
    </row>
    <row r="103" spans="1:6" x14ac:dyDescent="0.25">
      <c r="A103" s="54" t="s">
        <v>232</v>
      </c>
      <c r="B103" s="49" t="s">
        <v>233</v>
      </c>
      <c r="C103" s="39">
        <v>0.1350490014906901</v>
      </c>
      <c r="D103" s="50">
        <v>0.13500031038438301</v>
      </c>
      <c r="E103" s="55">
        <v>0</v>
      </c>
      <c r="F103" s="56">
        <v>0</v>
      </c>
    </row>
    <row r="104" spans="1:6" x14ac:dyDescent="0.25">
      <c r="A104" s="54" t="s">
        <v>234</v>
      </c>
      <c r="B104" s="49" t="s">
        <v>235</v>
      </c>
      <c r="C104" s="39">
        <v>9.0695340779857109E-2</v>
      </c>
      <c r="D104" s="50">
        <v>9.0645013906137828E-2</v>
      </c>
      <c r="E104" s="55">
        <v>0</v>
      </c>
      <c r="F104" s="56">
        <v>0</v>
      </c>
    </row>
    <row r="105" spans="1:6" x14ac:dyDescent="0.25">
      <c r="A105" s="54" t="s">
        <v>236</v>
      </c>
      <c r="B105" s="49" t="s">
        <v>237</v>
      </c>
      <c r="C105" s="39">
        <v>0.22184676806858636</v>
      </c>
      <c r="D105" s="50">
        <v>0.22316912331282016</v>
      </c>
      <c r="E105" s="55">
        <v>0</v>
      </c>
      <c r="F105" s="56">
        <v>0</v>
      </c>
    </row>
    <row r="106" spans="1:6" x14ac:dyDescent="0.25">
      <c r="A106" s="54" t="s">
        <v>238</v>
      </c>
      <c r="B106" s="49" t="s">
        <v>239</v>
      </c>
      <c r="C106" s="39">
        <v>0.17064874569821234</v>
      </c>
      <c r="D106" s="50">
        <v>0.16991963656481313</v>
      </c>
      <c r="E106" s="55">
        <v>0</v>
      </c>
      <c r="F106" s="56">
        <v>0</v>
      </c>
    </row>
    <row r="107" spans="1:6" x14ac:dyDescent="0.25">
      <c r="A107" s="54" t="s">
        <v>240</v>
      </c>
      <c r="B107" s="49" t="s">
        <v>241</v>
      </c>
      <c r="C107" s="39">
        <v>0.22012909755150756</v>
      </c>
      <c r="D107" s="50">
        <v>0.21945940956837309</v>
      </c>
      <c r="E107" s="55">
        <v>0</v>
      </c>
      <c r="F107" s="56">
        <v>0</v>
      </c>
    </row>
    <row r="108" spans="1:6" x14ac:dyDescent="0.25">
      <c r="A108" s="54" t="s">
        <v>242</v>
      </c>
      <c r="B108" s="57" t="s">
        <v>243</v>
      </c>
      <c r="C108" s="39">
        <v>0.13380139022964327</v>
      </c>
      <c r="D108" s="50">
        <v>0.13361764635921464</v>
      </c>
      <c r="E108" s="55">
        <v>0</v>
      </c>
      <c r="F108" s="56">
        <v>0</v>
      </c>
    </row>
    <row r="109" spans="1:6" x14ac:dyDescent="0.25">
      <c r="A109" s="54" t="s">
        <v>244</v>
      </c>
      <c r="B109" s="49" t="s">
        <v>245</v>
      </c>
      <c r="C109" s="39">
        <v>0.11234923968185287</v>
      </c>
      <c r="D109" s="50">
        <v>0.11213987439548534</v>
      </c>
      <c r="E109" s="55">
        <v>0</v>
      </c>
      <c r="F109" s="56">
        <v>0</v>
      </c>
    </row>
    <row r="110" spans="1:6" x14ac:dyDescent="0.25">
      <c r="A110" s="54" t="s">
        <v>246</v>
      </c>
      <c r="B110" s="57" t="s">
        <v>247</v>
      </c>
      <c r="C110" s="39">
        <v>0.25154791294479961</v>
      </c>
      <c r="D110" s="50">
        <v>0.25092527998803466</v>
      </c>
      <c r="E110" s="55">
        <v>0</v>
      </c>
      <c r="F110" s="56">
        <v>0</v>
      </c>
    </row>
    <row r="111" spans="1:6" x14ac:dyDescent="0.25">
      <c r="A111" s="54" t="s">
        <v>248</v>
      </c>
      <c r="B111" s="49" t="s">
        <v>249</v>
      </c>
      <c r="C111" s="39">
        <v>0.15373527870277381</v>
      </c>
      <c r="D111" s="50">
        <v>0.15338010607781485</v>
      </c>
      <c r="E111" s="55">
        <v>0</v>
      </c>
      <c r="F111" s="56">
        <v>0</v>
      </c>
    </row>
    <row r="112" spans="1:6" x14ac:dyDescent="0.25">
      <c r="A112" s="54" t="s">
        <v>250</v>
      </c>
      <c r="B112" s="49" t="s">
        <v>251</v>
      </c>
      <c r="C112" s="39">
        <v>5.6143233534893582E-2</v>
      </c>
      <c r="D112" s="50">
        <v>5.604636386074674E-2</v>
      </c>
      <c r="E112" s="55">
        <v>0</v>
      </c>
      <c r="F112" s="56">
        <v>0</v>
      </c>
    </row>
    <row r="113" spans="1:6" x14ac:dyDescent="0.25">
      <c r="A113" s="54" t="s">
        <v>252</v>
      </c>
      <c r="B113" s="49" t="s">
        <v>253</v>
      </c>
      <c r="C113" s="39">
        <v>6.6362914975857334E-2</v>
      </c>
      <c r="D113" s="50">
        <v>6.6367836128931351E-2</v>
      </c>
      <c r="E113" s="55">
        <v>0</v>
      </c>
      <c r="F113" s="56">
        <v>0</v>
      </c>
    </row>
    <row r="114" spans="1:6" x14ac:dyDescent="0.25">
      <c r="A114" s="54" t="s">
        <v>254</v>
      </c>
      <c r="B114" s="49" t="s">
        <v>255</v>
      </c>
      <c r="C114" s="39">
        <v>6.0980265442030071E-2</v>
      </c>
      <c r="D114" s="50">
        <v>6.0973501963971506E-2</v>
      </c>
      <c r="E114" s="55">
        <v>0</v>
      </c>
      <c r="F114" s="56">
        <v>0</v>
      </c>
    </row>
    <row r="115" spans="1:6" x14ac:dyDescent="0.25">
      <c r="A115" s="54" t="s">
        <v>254</v>
      </c>
      <c r="B115" s="49" t="s">
        <v>256</v>
      </c>
      <c r="C115" s="39">
        <v>9.6418265559234773E-2</v>
      </c>
      <c r="D115" s="50">
        <v>9.6407571561449953E-2</v>
      </c>
      <c r="E115" s="55">
        <v>1</v>
      </c>
      <c r="F115" s="56">
        <v>0</v>
      </c>
    </row>
    <row r="116" spans="1:6" x14ac:dyDescent="0.25">
      <c r="A116" s="54" t="s">
        <v>257</v>
      </c>
      <c r="B116" s="49" t="s">
        <v>258</v>
      </c>
      <c r="C116" s="39">
        <v>9.2389075127234488E-2</v>
      </c>
      <c r="D116" s="50">
        <v>9.2387585271072034E-2</v>
      </c>
      <c r="E116" s="55">
        <v>0</v>
      </c>
      <c r="F116" s="56">
        <v>0</v>
      </c>
    </row>
    <row r="117" spans="1:6" x14ac:dyDescent="0.25">
      <c r="A117" s="54" t="s">
        <v>259</v>
      </c>
      <c r="B117" s="49" t="s">
        <v>260</v>
      </c>
      <c r="C117" s="39">
        <v>0.19750591313371504</v>
      </c>
      <c r="D117" s="50">
        <v>0.20040871270026966</v>
      </c>
      <c r="E117" s="55">
        <v>0</v>
      </c>
      <c r="F117" s="56">
        <v>0</v>
      </c>
    </row>
    <row r="118" spans="1:6" x14ac:dyDescent="0.25">
      <c r="A118" s="54" t="s">
        <v>261</v>
      </c>
      <c r="B118" s="49" t="s">
        <v>262</v>
      </c>
      <c r="C118" s="39">
        <v>0.20086335114545564</v>
      </c>
      <c r="D118" s="50">
        <v>0.20028965437997334</v>
      </c>
      <c r="E118" s="55">
        <v>0</v>
      </c>
      <c r="F118" s="56">
        <v>0</v>
      </c>
    </row>
    <row r="119" spans="1:6" x14ac:dyDescent="0.25">
      <c r="A119" s="54" t="s">
        <v>263</v>
      </c>
      <c r="B119" s="49" t="s">
        <v>264</v>
      </c>
      <c r="C119" s="39">
        <v>0.2639861776062577</v>
      </c>
      <c r="D119" s="50">
        <v>0.27563432299091567</v>
      </c>
      <c r="E119" s="55">
        <v>0</v>
      </c>
      <c r="F119" s="56">
        <v>0</v>
      </c>
    </row>
    <row r="120" spans="1:6" x14ac:dyDescent="0.25">
      <c r="A120" s="54" t="s">
        <v>265</v>
      </c>
      <c r="B120" s="49" t="s">
        <v>266</v>
      </c>
      <c r="C120" s="39">
        <v>0.26646362507325061</v>
      </c>
      <c r="D120" s="50">
        <v>0.27876076898146696</v>
      </c>
      <c r="E120" s="55">
        <v>0</v>
      </c>
      <c r="F120" s="56">
        <v>0</v>
      </c>
    </row>
    <row r="121" spans="1:6" x14ac:dyDescent="0.25">
      <c r="A121" s="54" t="s">
        <v>267</v>
      </c>
      <c r="B121" s="49" t="s">
        <v>268</v>
      </c>
      <c r="C121" s="39">
        <v>0.2653194956531979</v>
      </c>
      <c r="D121" s="50">
        <v>0.2770711828945589</v>
      </c>
      <c r="E121" s="55">
        <v>0</v>
      </c>
      <c r="F121" s="56">
        <v>0</v>
      </c>
    </row>
    <row r="122" spans="1:6" x14ac:dyDescent="0.25">
      <c r="A122" s="54" t="s">
        <v>269</v>
      </c>
      <c r="B122" s="49" t="s">
        <v>270</v>
      </c>
      <c r="C122" s="39">
        <v>0.26559732042785056</v>
      </c>
      <c r="D122" s="50">
        <v>0.27742930252214126</v>
      </c>
      <c r="E122" s="55">
        <v>0</v>
      </c>
      <c r="F122" s="56">
        <v>0</v>
      </c>
    </row>
    <row r="123" spans="1:6" x14ac:dyDescent="0.25">
      <c r="A123" s="54" t="s">
        <v>271</v>
      </c>
      <c r="B123" s="49" t="s">
        <v>272</v>
      </c>
      <c r="C123" s="39">
        <v>0.11129397867670859</v>
      </c>
      <c r="D123" s="50">
        <v>0.11234150479437262</v>
      </c>
      <c r="E123" s="55">
        <v>0</v>
      </c>
      <c r="F123" s="56">
        <v>0</v>
      </c>
    </row>
    <row r="124" spans="1:6" x14ac:dyDescent="0.25">
      <c r="A124" s="54" t="s">
        <v>273</v>
      </c>
      <c r="B124" s="49" t="s">
        <v>274</v>
      </c>
      <c r="C124" s="39">
        <v>5.7693248024815097E-2</v>
      </c>
      <c r="D124" s="50">
        <v>5.7900439804292755E-2</v>
      </c>
      <c r="E124" s="55">
        <v>0</v>
      </c>
      <c r="F124" s="56">
        <v>0</v>
      </c>
    </row>
    <row r="125" spans="1:6" x14ac:dyDescent="0.25">
      <c r="A125" s="54" t="s">
        <v>275</v>
      </c>
      <c r="B125" s="49" t="s">
        <v>276</v>
      </c>
      <c r="C125" s="39">
        <v>0.1815676936239507</v>
      </c>
      <c r="D125" s="50">
        <v>0.18128832716797111</v>
      </c>
      <c r="E125" s="55">
        <v>0</v>
      </c>
      <c r="F125" s="56">
        <v>0</v>
      </c>
    </row>
    <row r="126" spans="1:6" x14ac:dyDescent="0.25">
      <c r="A126" s="54" t="s">
        <v>277</v>
      </c>
      <c r="B126" s="49" t="s">
        <v>278</v>
      </c>
      <c r="C126" s="39">
        <v>0.14223598388406078</v>
      </c>
      <c r="D126" s="50">
        <v>0.14209573806445069</v>
      </c>
      <c r="E126" s="55">
        <v>0</v>
      </c>
      <c r="F126" s="56">
        <v>1</v>
      </c>
    </row>
    <row r="127" spans="1:6" x14ac:dyDescent="0.25">
      <c r="A127" s="54" t="s">
        <v>279</v>
      </c>
      <c r="B127" s="57" t="s">
        <v>280</v>
      </c>
      <c r="C127" s="39">
        <v>0.201977102621691</v>
      </c>
      <c r="D127" s="50">
        <v>0.2013347264521971</v>
      </c>
      <c r="E127" s="55">
        <v>0</v>
      </c>
      <c r="F127" s="56">
        <v>0</v>
      </c>
    </row>
    <row r="128" spans="1:6" x14ac:dyDescent="0.25">
      <c r="A128" s="54" t="s">
        <v>281</v>
      </c>
      <c r="B128" s="60" t="s">
        <v>282</v>
      </c>
      <c r="C128" s="39">
        <v>0.10369488230576715</v>
      </c>
      <c r="D128" s="50">
        <v>0.10390635100917388</v>
      </c>
      <c r="E128" s="55">
        <v>0</v>
      </c>
      <c r="F128" s="56">
        <v>0</v>
      </c>
    </row>
    <row r="129" spans="1:6" x14ac:dyDescent="0.25">
      <c r="A129" s="54" t="s">
        <v>283</v>
      </c>
      <c r="B129" s="57" t="s">
        <v>284</v>
      </c>
      <c r="C129" s="39">
        <v>0.25013155441017054</v>
      </c>
      <c r="D129" s="50">
        <v>0.24945507000308914</v>
      </c>
      <c r="E129" s="55">
        <v>0</v>
      </c>
      <c r="F129" s="56">
        <v>0</v>
      </c>
    </row>
    <row r="130" spans="1:6" x14ac:dyDescent="0.25">
      <c r="A130" s="54" t="s">
        <v>285</v>
      </c>
      <c r="B130" s="49" t="s">
        <v>286</v>
      </c>
      <c r="C130" s="39">
        <v>9.9875504870058973E-2</v>
      </c>
      <c r="D130" s="50">
        <v>9.9696836865571362E-2</v>
      </c>
      <c r="E130" s="55">
        <v>0</v>
      </c>
      <c r="F130" s="56">
        <v>0</v>
      </c>
    </row>
    <row r="131" spans="1:6" x14ac:dyDescent="0.25">
      <c r="A131" s="54" t="s">
        <v>287</v>
      </c>
      <c r="B131" s="49" t="s">
        <v>288</v>
      </c>
      <c r="C131" s="39">
        <v>0.11331821466046806</v>
      </c>
      <c r="D131" s="50">
        <v>0.11331440598562403</v>
      </c>
      <c r="E131" s="55">
        <v>0</v>
      </c>
      <c r="F131" s="56">
        <v>0</v>
      </c>
    </row>
    <row r="132" spans="1:6" x14ac:dyDescent="0.25">
      <c r="A132" s="54" t="s">
        <v>289</v>
      </c>
      <c r="B132" s="57" t="s">
        <v>290</v>
      </c>
      <c r="C132" s="39">
        <v>5.6799520451155758E-2</v>
      </c>
      <c r="D132" s="50">
        <v>5.7281433473171016E-2</v>
      </c>
      <c r="E132" s="55">
        <v>0</v>
      </c>
      <c r="F132" s="56">
        <v>0</v>
      </c>
    </row>
    <row r="133" spans="1:6" x14ac:dyDescent="0.25">
      <c r="A133" s="54" t="s">
        <v>291</v>
      </c>
      <c r="B133" s="49" t="s">
        <v>292</v>
      </c>
      <c r="C133" s="39">
        <v>0.10344700810110767</v>
      </c>
      <c r="D133" s="50">
        <v>0.10427073794590705</v>
      </c>
      <c r="E133" s="55">
        <v>0</v>
      </c>
      <c r="F133" s="56">
        <v>0</v>
      </c>
    </row>
    <row r="134" spans="1:6" x14ac:dyDescent="0.25">
      <c r="A134" s="54" t="s">
        <v>293</v>
      </c>
      <c r="B134" s="49" t="s">
        <v>294</v>
      </c>
      <c r="C134" s="39">
        <v>0.21114634146761532</v>
      </c>
      <c r="D134" s="50">
        <v>0.21809541250356007</v>
      </c>
      <c r="E134" s="55">
        <v>0</v>
      </c>
      <c r="F134" s="56">
        <v>0</v>
      </c>
    </row>
    <row r="135" spans="1:6" x14ac:dyDescent="0.25">
      <c r="A135" s="54" t="s">
        <v>295</v>
      </c>
      <c r="B135" s="49" t="s">
        <v>296</v>
      </c>
      <c r="C135" s="39">
        <v>0.22131587065214822</v>
      </c>
      <c r="D135" s="50">
        <v>0.22129489512301775</v>
      </c>
      <c r="E135" s="55">
        <v>0</v>
      </c>
      <c r="F135" s="56">
        <v>0</v>
      </c>
    </row>
    <row r="136" spans="1:6" x14ac:dyDescent="0.25">
      <c r="A136" s="54" t="s">
        <v>297</v>
      </c>
      <c r="B136" s="49" t="s">
        <v>298</v>
      </c>
      <c r="C136" s="39">
        <v>0.22111814832672477</v>
      </c>
      <c r="D136" s="50">
        <v>0.22109309176335915</v>
      </c>
      <c r="E136" s="55">
        <v>0</v>
      </c>
      <c r="F136" s="56">
        <v>1</v>
      </c>
    </row>
    <row r="137" spans="1:6" x14ac:dyDescent="0.25">
      <c r="A137" s="54" t="s">
        <v>299</v>
      </c>
      <c r="B137" s="49" t="s">
        <v>300</v>
      </c>
      <c r="C137" s="39">
        <v>0.22250339771879601</v>
      </c>
      <c r="D137" s="50">
        <v>0.22248300831993237</v>
      </c>
      <c r="E137" s="55">
        <v>0</v>
      </c>
      <c r="F137" s="56">
        <v>0</v>
      </c>
    </row>
    <row r="138" spans="1:6" x14ac:dyDescent="0.25">
      <c r="A138" s="54" t="s">
        <v>301</v>
      </c>
      <c r="B138" s="57" t="s">
        <v>302</v>
      </c>
      <c r="C138" s="39">
        <v>9.6191089341807992E-2</v>
      </c>
      <c r="D138" s="50">
        <v>9.5964693735870271E-2</v>
      </c>
      <c r="E138" s="55">
        <v>0</v>
      </c>
      <c r="F138" s="56">
        <v>0</v>
      </c>
    </row>
    <row r="139" spans="1:6" x14ac:dyDescent="0.25">
      <c r="A139" s="54" t="s">
        <v>303</v>
      </c>
      <c r="B139" s="57" t="s">
        <v>304</v>
      </c>
      <c r="C139" s="39">
        <v>0.10330447957057164</v>
      </c>
      <c r="D139" s="50">
        <v>0.1030665144880597</v>
      </c>
      <c r="E139" s="55">
        <v>0</v>
      </c>
      <c r="F139" s="56">
        <v>0</v>
      </c>
    </row>
    <row r="140" spans="1:6" x14ac:dyDescent="0.25">
      <c r="A140" s="54" t="s">
        <v>305</v>
      </c>
      <c r="B140" s="49" t="s">
        <v>306</v>
      </c>
      <c r="C140" s="39">
        <v>7.2124711257674556E-2</v>
      </c>
      <c r="D140" s="50">
        <v>7.196711890276955E-2</v>
      </c>
      <c r="E140" s="55">
        <v>0</v>
      </c>
      <c r="F140" s="56">
        <v>0</v>
      </c>
    </row>
    <row r="141" spans="1:6" x14ac:dyDescent="0.25">
      <c r="A141" s="54" t="s">
        <v>307</v>
      </c>
      <c r="B141" s="49" t="s">
        <v>308</v>
      </c>
      <c r="C141" s="39">
        <v>0.13769221910917695</v>
      </c>
      <c r="D141" s="50">
        <v>0.13762147802756616</v>
      </c>
      <c r="E141" s="55">
        <v>0</v>
      </c>
      <c r="F141" s="56">
        <v>0</v>
      </c>
    </row>
    <row r="142" spans="1:6" x14ac:dyDescent="0.25">
      <c r="A142" s="54" t="s">
        <v>309</v>
      </c>
      <c r="B142" s="49" t="s">
        <v>310</v>
      </c>
      <c r="C142" s="39">
        <v>0.31768939298273652</v>
      </c>
      <c r="D142" s="50">
        <v>0.31726658303888156</v>
      </c>
      <c r="E142" s="55">
        <v>0</v>
      </c>
      <c r="F142" s="56">
        <v>0</v>
      </c>
    </row>
    <row r="143" spans="1:6" x14ac:dyDescent="0.25">
      <c r="A143" s="54" t="s">
        <v>309</v>
      </c>
      <c r="B143" s="49" t="s">
        <v>311</v>
      </c>
      <c r="C143" s="39">
        <v>0.50231103515088038</v>
      </c>
      <c r="D143" s="50">
        <v>0.50164251393090553</v>
      </c>
      <c r="E143" s="55">
        <v>1</v>
      </c>
      <c r="F143" s="56">
        <v>0</v>
      </c>
    </row>
    <row r="144" spans="1:6" x14ac:dyDescent="0.25">
      <c r="A144" s="61" t="s">
        <v>312</v>
      </c>
      <c r="B144" s="49" t="s">
        <v>313</v>
      </c>
      <c r="C144" s="39">
        <v>0.30284819241735317</v>
      </c>
      <c r="D144" s="50">
        <v>0.30250978903256087</v>
      </c>
      <c r="E144" s="55">
        <v>0</v>
      </c>
      <c r="F144" s="56">
        <v>0</v>
      </c>
    </row>
    <row r="145" spans="1:6" x14ac:dyDescent="0.25">
      <c r="A145" s="54" t="s">
        <v>314</v>
      </c>
      <c r="B145" s="49" t="s">
        <v>315</v>
      </c>
      <c r="C145" s="39">
        <v>0.18427584765977173</v>
      </c>
      <c r="D145" s="50">
        <v>0.18572834470404026</v>
      </c>
      <c r="E145" s="55">
        <v>0</v>
      </c>
      <c r="F145" s="56">
        <v>0</v>
      </c>
    </row>
    <row r="146" spans="1:6" x14ac:dyDescent="0.25">
      <c r="A146" s="54" t="s">
        <v>316</v>
      </c>
      <c r="B146" s="49" t="s">
        <v>317</v>
      </c>
      <c r="C146" s="39">
        <v>0.11154780813325146</v>
      </c>
      <c r="D146" s="50">
        <v>0.11121193359680923</v>
      </c>
      <c r="E146" s="55">
        <v>0</v>
      </c>
      <c r="F146" s="56">
        <v>0</v>
      </c>
    </row>
    <row r="147" spans="1:6" x14ac:dyDescent="0.25">
      <c r="A147" s="54" t="s">
        <v>318</v>
      </c>
      <c r="B147" s="49" t="s">
        <v>319</v>
      </c>
      <c r="C147" s="39">
        <v>0.14523108984318814</v>
      </c>
      <c r="D147" s="50">
        <v>0.14594458674751831</v>
      </c>
      <c r="E147" s="55">
        <v>0</v>
      </c>
      <c r="F147" s="56">
        <v>0</v>
      </c>
    </row>
    <row r="148" spans="1:6" x14ac:dyDescent="0.25">
      <c r="A148" s="54" t="s">
        <v>320</v>
      </c>
      <c r="B148" s="49" t="s">
        <v>321</v>
      </c>
      <c r="C148" s="39">
        <v>0.1002926773360221</v>
      </c>
      <c r="D148" s="50">
        <v>0.10073395381516996</v>
      </c>
      <c r="E148" s="55">
        <v>0</v>
      </c>
      <c r="F148" s="56">
        <v>0</v>
      </c>
    </row>
    <row r="149" spans="1:6" x14ac:dyDescent="0.25">
      <c r="A149" s="54" t="s">
        <v>322</v>
      </c>
      <c r="B149" s="49" t="s">
        <v>323</v>
      </c>
      <c r="C149" s="39">
        <v>8.3769920838253284E-2</v>
      </c>
      <c r="D149" s="50">
        <v>8.3784188280439487E-2</v>
      </c>
      <c r="E149" s="55">
        <v>0</v>
      </c>
      <c r="F149" s="56">
        <v>0</v>
      </c>
    </row>
    <row r="150" spans="1:6" x14ac:dyDescent="0.25">
      <c r="A150" s="54" t="s">
        <v>324</v>
      </c>
      <c r="B150" s="49" t="s">
        <v>325</v>
      </c>
      <c r="C150" s="39">
        <v>5.4104397134328852E-2</v>
      </c>
      <c r="D150" s="50">
        <v>5.4411247741476113E-2</v>
      </c>
      <c r="E150" s="55">
        <v>0</v>
      </c>
      <c r="F150" s="56">
        <v>0</v>
      </c>
    </row>
    <row r="151" spans="1:6" x14ac:dyDescent="0.25">
      <c r="A151" s="54" t="s">
        <v>326</v>
      </c>
      <c r="B151" s="49" t="s">
        <v>327</v>
      </c>
      <c r="C151" s="39">
        <v>0.18807652056131469</v>
      </c>
      <c r="D151" s="50">
        <v>0.18769900535047801</v>
      </c>
      <c r="E151" s="55">
        <v>0</v>
      </c>
      <c r="F151" s="56">
        <v>0</v>
      </c>
    </row>
    <row r="152" spans="1:6" x14ac:dyDescent="0.25">
      <c r="A152" s="54" t="s">
        <v>328</v>
      </c>
      <c r="B152" s="49" t="s">
        <v>329</v>
      </c>
      <c r="C152" s="39">
        <v>3.346453630165204E-2</v>
      </c>
      <c r="D152" s="50">
        <v>3.3429915521631687E-2</v>
      </c>
      <c r="E152" s="55">
        <v>0</v>
      </c>
      <c r="F152" s="56">
        <v>0</v>
      </c>
    </row>
    <row r="153" spans="1:6" x14ac:dyDescent="0.25">
      <c r="A153" s="54" t="s">
        <v>330</v>
      </c>
      <c r="B153" s="49" t="s">
        <v>331</v>
      </c>
      <c r="C153" s="39">
        <v>0.12203667864344274</v>
      </c>
      <c r="D153" s="50">
        <v>0.12201801673308951</v>
      </c>
      <c r="E153" s="55">
        <v>0</v>
      </c>
      <c r="F153" s="56">
        <v>0</v>
      </c>
    </row>
    <row r="154" spans="1:6" x14ac:dyDescent="0.25">
      <c r="A154" s="54" t="s">
        <v>332</v>
      </c>
      <c r="B154" s="49" t="s">
        <v>333</v>
      </c>
      <c r="C154" s="39">
        <v>0.32940201500027966</v>
      </c>
      <c r="D154" s="50">
        <v>0.32777189248332184</v>
      </c>
      <c r="E154" s="55">
        <v>0</v>
      </c>
      <c r="F154" s="56">
        <v>0</v>
      </c>
    </row>
    <row r="155" spans="1:6" x14ac:dyDescent="0.25">
      <c r="A155" s="54" t="s">
        <v>334</v>
      </c>
      <c r="B155" s="49" t="s">
        <v>335</v>
      </c>
      <c r="C155" s="39">
        <v>0.32676310259598673</v>
      </c>
      <c r="D155" s="50">
        <v>0.32514350073666615</v>
      </c>
      <c r="E155" s="55">
        <v>0</v>
      </c>
      <c r="F155" s="56">
        <v>0</v>
      </c>
    </row>
    <row r="156" spans="1:6" x14ac:dyDescent="0.25">
      <c r="A156" s="54" t="s">
        <v>336</v>
      </c>
      <c r="B156" s="49" t="s">
        <v>337</v>
      </c>
      <c r="C156" s="39">
        <v>0.32266892402493774</v>
      </c>
      <c r="D156" s="50">
        <v>0.32272229182576617</v>
      </c>
      <c r="E156" s="55">
        <v>0</v>
      </c>
      <c r="F156" s="56">
        <v>1</v>
      </c>
    </row>
    <row r="157" spans="1:6" x14ac:dyDescent="0.25">
      <c r="A157" s="54" t="s">
        <v>338</v>
      </c>
      <c r="B157" s="49" t="s">
        <v>339</v>
      </c>
      <c r="C157" s="39">
        <v>0.25592156213590012</v>
      </c>
      <c r="D157" s="50">
        <v>0.25592915437449909</v>
      </c>
      <c r="E157" s="55">
        <v>0</v>
      </c>
      <c r="F157" s="56">
        <v>0</v>
      </c>
    </row>
    <row r="158" spans="1:6" x14ac:dyDescent="0.25">
      <c r="A158" s="54" t="s">
        <v>340</v>
      </c>
      <c r="B158" s="49" t="s">
        <v>341</v>
      </c>
      <c r="C158" s="39">
        <v>3.5273222239268799E-2</v>
      </c>
      <c r="D158" s="50">
        <v>3.5280437983628385E-2</v>
      </c>
      <c r="E158" s="55">
        <v>0</v>
      </c>
      <c r="F158" s="56">
        <v>0</v>
      </c>
    </row>
    <row r="159" spans="1:6" x14ac:dyDescent="0.25">
      <c r="A159" s="54" t="s">
        <v>342</v>
      </c>
      <c r="B159" s="49" t="s">
        <v>343</v>
      </c>
      <c r="C159" s="39">
        <v>0.34361570829882909</v>
      </c>
      <c r="D159" s="50">
        <v>0.34717517547338167</v>
      </c>
      <c r="E159" s="55">
        <v>0</v>
      </c>
      <c r="F159" s="56">
        <v>0</v>
      </c>
    </row>
    <row r="160" spans="1:6" x14ac:dyDescent="0.25">
      <c r="A160" s="54" t="s">
        <v>344</v>
      </c>
      <c r="B160" s="49" t="s">
        <v>345</v>
      </c>
      <c r="C160" s="39">
        <v>0.15412528902168438</v>
      </c>
      <c r="D160" s="50">
        <v>0.15404782240688508</v>
      </c>
      <c r="E160" s="55">
        <v>0</v>
      </c>
      <c r="F160" s="56">
        <v>0</v>
      </c>
    </row>
    <row r="161" spans="1:6" x14ac:dyDescent="0.25">
      <c r="A161" s="61" t="s">
        <v>346</v>
      </c>
      <c r="B161" s="49" t="s">
        <v>347</v>
      </c>
      <c r="C161" s="39">
        <v>9.8523923113707876E-2</v>
      </c>
      <c r="D161" s="50">
        <v>9.851063719016967E-2</v>
      </c>
      <c r="E161" s="55">
        <v>0</v>
      </c>
      <c r="F161" s="56">
        <v>0</v>
      </c>
    </row>
    <row r="162" spans="1:6" x14ac:dyDescent="0.25">
      <c r="A162" s="54" t="s">
        <v>348</v>
      </c>
      <c r="B162" s="49" t="s">
        <v>349</v>
      </c>
      <c r="C162" s="39">
        <v>6.2314923886843315E-2</v>
      </c>
      <c r="D162" s="50">
        <v>6.2164815376392082E-2</v>
      </c>
      <c r="E162" s="55">
        <v>0</v>
      </c>
      <c r="F162" s="56">
        <v>0</v>
      </c>
    </row>
    <row r="163" spans="1:6" x14ac:dyDescent="0.25">
      <c r="A163" s="54" t="s">
        <v>350</v>
      </c>
      <c r="B163" s="49" t="s">
        <v>351</v>
      </c>
      <c r="C163" s="39">
        <v>9.6124649782630328E-2</v>
      </c>
      <c r="D163" s="50">
        <v>9.5812570959820875E-2</v>
      </c>
      <c r="E163" s="55">
        <v>0</v>
      </c>
      <c r="F163" s="56">
        <v>0</v>
      </c>
    </row>
    <row r="164" spans="1:6" x14ac:dyDescent="0.25">
      <c r="A164" s="54" t="s">
        <v>352</v>
      </c>
      <c r="B164" s="49" t="s">
        <v>353</v>
      </c>
      <c r="C164" s="39">
        <v>6.6690173494604835E-2</v>
      </c>
      <c r="D164" s="50">
        <v>6.7259244429655307E-2</v>
      </c>
      <c r="E164" s="55">
        <v>0</v>
      </c>
      <c r="F164" s="56">
        <v>0</v>
      </c>
    </row>
    <row r="165" spans="1:6" x14ac:dyDescent="0.25">
      <c r="A165" s="54" t="s">
        <v>354</v>
      </c>
      <c r="B165" s="49" t="s">
        <v>355</v>
      </c>
      <c r="C165" s="39">
        <v>0.13676484275873849</v>
      </c>
      <c r="D165" s="50">
        <v>0.13695812047310549</v>
      </c>
      <c r="E165" s="55">
        <v>0</v>
      </c>
      <c r="F165" s="56">
        <v>0</v>
      </c>
    </row>
    <row r="166" spans="1:6" x14ac:dyDescent="0.25">
      <c r="A166" s="54" t="s">
        <v>356</v>
      </c>
      <c r="B166" s="49" t="s">
        <v>357</v>
      </c>
      <c r="C166" s="39">
        <v>7.8626337083416473E-2</v>
      </c>
      <c r="D166" s="50">
        <v>7.863633324839861E-2</v>
      </c>
      <c r="E166" s="55">
        <v>0</v>
      </c>
      <c r="F166" s="56">
        <v>0</v>
      </c>
    </row>
    <row r="167" spans="1:6" x14ac:dyDescent="0.25">
      <c r="A167" s="54" t="s">
        <v>358</v>
      </c>
      <c r="B167" s="57" t="s">
        <v>359</v>
      </c>
      <c r="C167" s="39">
        <v>0.18222681750239764</v>
      </c>
      <c r="D167" s="50">
        <v>0.18233999399918011</v>
      </c>
      <c r="E167" s="55">
        <v>0</v>
      </c>
      <c r="F167" s="56">
        <v>0</v>
      </c>
    </row>
    <row r="168" spans="1:6" x14ac:dyDescent="0.25">
      <c r="A168" s="54" t="s">
        <v>360</v>
      </c>
      <c r="B168" s="49" t="s">
        <v>361</v>
      </c>
      <c r="C168" s="39">
        <v>0.17837679885793112</v>
      </c>
      <c r="D168" s="50">
        <v>0.17779487757485471</v>
      </c>
      <c r="E168" s="55">
        <v>0</v>
      </c>
      <c r="F168" s="56">
        <v>0</v>
      </c>
    </row>
    <row r="169" spans="1:6" x14ac:dyDescent="0.25">
      <c r="A169" s="54" t="s">
        <v>362</v>
      </c>
      <c r="B169" s="49" t="s">
        <v>363</v>
      </c>
      <c r="C169" s="39">
        <v>0.10882175159683503</v>
      </c>
      <c r="D169" s="50">
        <v>0.10877774041476976</v>
      </c>
      <c r="E169" s="55">
        <v>0</v>
      </c>
      <c r="F169" s="56">
        <v>0</v>
      </c>
    </row>
    <row r="170" spans="1:6" x14ac:dyDescent="0.25">
      <c r="A170" s="54" t="s">
        <v>364</v>
      </c>
      <c r="B170" s="49" t="s">
        <v>365</v>
      </c>
      <c r="C170" s="39">
        <v>0.20940471979374536</v>
      </c>
      <c r="D170" s="50">
        <v>0.208628776875625</v>
      </c>
      <c r="E170" s="55">
        <v>0</v>
      </c>
      <c r="F170" s="56">
        <v>0</v>
      </c>
    </row>
    <row r="171" spans="1:6" x14ac:dyDescent="0.25">
      <c r="A171" s="54" t="s">
        <v>366</v>
      </c>
      <c r="B171" s="49" t="s">
        <v>367</v>
      </c>
      <c r="C171" s="39">
        <v>0.23429416115170326</v>
      </c>
      <c r="D171" s="50">
        <v>0.23394143942129586</v>
      </c>
      <c r="E171" s="55">
        <v>0</v>
      </c>
      <c r="F171" s="56">
        <v>0</v>
      </c>
    </row>
    <row r="172" spans="1:6" x14ac:dyDescent="0.25">
      <c r="A172" s="54" t="s">
        <v>368</v>
      </c>
      <c r="B172" s="49" t="s">
        <v>369</v>
      </c>
      <c r="C172" s="39">
        <v>0.15272938136622771</v>
      </c>
      <c r="D172" s="50">
        <v>0.1538402572142441</v>
      </c>
      <c r="E172" s="55">
        <v>0</v>
      </c>
      <c r="F172" s="56">
        <v>0</v>
      </c>
    </row>
    <row r="173" spans="1:6" x14ac:dyDescent="0.25">
      <c r="A173" s="54" t="s">
        <v>370</v>
      </c>
      <c r="B173" s="49" t="s">
        <v>371</v>
      </c>
      <c r="C173" s="39">
        <v>7.5001023840635922E-2</v>
      </c>
      <c r="D173" s="50">
        <v>7.4759941171500408E-2</v>
      </c>
      <c r="E173" s="55">
        <v>0</v>
      </c>
      <c r="F173" s="56">
        <v>0</v>
      </c>
    </row>
    <row r="174" spans="1:6" x14ac:dyDescent="0.25">
      <c r="A174" s="61" t="s">
        <v>372</v>
      </c>
      <c r="B174" s="49" t="s">
        <v>373</v>
      </c>
      <c r="C174" s="39">
        <v>4.9221590336919474E-2</v>
      </c>
      <c r="D174" s="50">
        <v>4.9232226034132832E-2</v>
      </c>
      <c r="E174" s="55">
        <v>0</v>
      </c>
      <c r="F174" s="56">
        <v>0</v>
      </c>
    </row>
    <row r="175" spans="1:6" x14ac:dyDescent="0.25">
      <c r="A175" s="54" t="s">
        <v>374</v>
      </c>
      <c r="B175" s="49" t="s">
        <v>375</v>
      </c>
      <c r="C175" s="39">
        <v>0.17682600181193076</v>
      </c>
      <c r="D175" s="50">
        <v>0.1764339842353691</v>
      </c>
      <c r="E175" s="55">
        <v>0</v>
      </c>
      <c r="F175" s="56">
        <v>0</v>
      </c>
    </row>
    <row r="176" spans="1:6" x14ac:dyDescent="0.25">
      <c r="A176" s="54" t="s">
        <v>376</v>
      </c>
      <c r="B176" s="49" t="s">
        <v>377</v>
      </c>
      <c r="C176" s="39">
        <v>0.25584529649080195</v>
      </c>
      <c r="D176" s="50">
        <v>0.25581863772042129</v>
      </c>
      <c r="E176" s="55">
        <v>0</v>
      </c>
      <c r="F176" s="56">
        <v>1</v>
      </c>
    </row>
    <row r="177" spans="1:6" x14ac:dyDescent="0.25">
      <c r="A177" s="54" t="s">
        <v>378</v>
      </c>
      <c r="B177" s="57" t="s">
        <v>379</v>
      </c>
      <c r="C177" s="39">
        <v>0.11015680342878703</v>
      </c>
      <c r="D177" s="58">
        <v>0.11123768553516333</v>
      </c>
      <c r="E177" s="55">
        <v>0</v>
      </c>
      <c r="F177" s="56">
        <v>0</v>
      </c>
    </row>
    <row r="178" spans="1:6" x14ac:dyDescent="0.25">
      <c r="A178" s="54" t="s">
        <v>380</v>
      </c>
      <c r="B178" s="57" t="s">
        <v>381</v>
      </c>
      <c r="C178" s="39">
        <v>6.2536787820395817E-2</v>
      </c>
      <c r="D178" s="50">
        <v>6.4239198469970643E-2</v>
      </c>
      <c r="E178" s="55">
        <v>0</v>
      </c>
      <c r="F178" s="56">
        <v>0</v>
      </c>
    </row>
    <row r="179" spans="1:6" x14ac:dyDescent="0.25">
      <c r="A179" s="54" t="s">
        <v>382</v>
      </c>
      <c r="B179" s="49" t="s">
        <v>383</v>
      </c>
      <c r="C179" s="39">
        <v>0.27102680192469902</v>
      </c>
      <c r="D179" s="50">
        <v>0.27059339632502216</v>
      </c>
      <c r="E179" s="55">
        <v>0</v>
      </c>
      <c r="F179" s="56">
        <v>0</v>
      </c>
    </row>
    <row r="180" spans="1:6" x14ac:dyDescent="0.25">
      <c r="A180" s="54" t="s">
        <v>384</v>
      </c>
      <c r="B180" s="49" t="s">
        <v>385</v>
      </c>
      <c r="C180" s="39">
        <v>7.3267693569535136E-2</v>
      </c>
      <c r="D180" s="50">
        <v>7.3058334555744536E-2</v>
      </c>
      <c r="E180" s="55">
        <v>0</v>
      </c>
      <c r="F180" s="56">
        <v>0</v>
      </c>
    </row>
    <row r="181" spans="1:6" x14ac:dyDescent="0.25">
      <c r="A181" s="54" t="s">
        <v>386</v>
      </c>
      <c r="B181" s="49" t="s">
        <v>387</v>
      </c>
      <c r="C181" s="39">
        <v>0.24446050075878831</v>
      </c>
      <c r="D181" s="50">
        <v>0.24320741375283375</v>
      </c>
      <c r="E181" s="55">
        <v>0</v>
      </c>
      <c r="F181" s="56">
        <v>0</v>
      </c>
    </row>
    <row r="182" spans="1:6" x14ac:dyDescent="0.25">
      <c r="A182" s="54" t="s">
        <v>388</v>
      </c>
      <c r="B182" s="49" t="s">
        <v>389</v>
      </c>
      <c r="C182" s="39">
        <v>0.10132578053753123</v>
      </c>
      <c r="D182" s="50">
        <v>0.10131040242831213</v>
      </c>
      <c r="E182" s="55">
        <v>0</v>
      </c>
      <c r="F182" s="56">
        <v>0</v>
      </c>
    </row>
    <row r="183" spans="1:6" x14ac:dyDescent="0.25">
      <c r="A183" s="54" t="s">
        <v>390</v>
      </c>
      <c r="B183" s="57" t="s">
        <v>391</v>
      </c>
      <c r="C183" s="39">
        <v>0.11246701315599453</v>
      </c>
      <c r="D183" s="50">
        <v>0.11879215618354211</v>
      </c>
      <c r="E183" s="55">
        <v>0</v>
      </c>
      <c r="F183" s="56">
        <v>0</v>
      </c>
    </row>
    <row r="184" spans="1:6" x14ac:dyDescent="0.25">
      <c r="A184" s="54" t="s">
        <v>392</v>
      </c>
      <c r="B184" s="49" t="s">
        <v>393</v>
      </c>
      <c r="C184" s="39">
        <v>0.1874691392332368</v>
      </c>
      <c r="D184" s="50">
        <v>0.1874246149775721</v>
      </c>
      <c r="E184" s="55">
        <v>0</v>
      </c>
      <c r="F184" s="56">
        <v>0</v>
      </c>
    </row>
    <row r="185" spans="1:6" x14ac:dyDescent="0.25">
      <c r="A185" s="54" t="s">
        <v>394</v>
      </c>
      <c r="B185" s="49" t="s">
        <v>395</v>
      </c>
      <c r="C185" s="39">
        <v>0.16026065814430301</v>
      </c>
      <c r="D185" s="50">
        <v>0.15999480503414221</v>
      </c>
      <c r="E185" s="55">
        <v>0</v>
      </c>
      <c r="F185" s="56">
        <v>0</v>
      </c>
    </row>
    <row r="186" spans="1:6" x14ac:dyDescent="0.25">
      <c r="A186" s="54" t="s">
        <v>396</v>
      </c>
      <c r="B186" s="49" t="s">
        <v>397</v>
      </c>
      <c r="C186" s="39">
        <v>0.18251111591280056</v>
      </c>
      <c r="D186" s="50">
        <v>0.18207120387682513</v>
      </c>
      <c r="E186" s="55">
        <v>0</v>
      </c>
      <c r="F186" s="56">
        <v>0</v>
      </c>
    </row>
    <row r="187" spans="1:6" x14ac:dyDescent="0.25">
      <c r="A187" s="54" t="s">
        <v>398</v>
      </c>
      <c r="B187" s="49" t="s">
        <v>399</v>
      </c>
      <c r="C187" s="39">
        <v>0.16846759605527534</v>
      </c>
      <c r="D187" s="50">
        <v>0.16844180391907895</v>
      </c>
      <c r="E187" s="55">
        <v>0</v>
      </c>
      <c r="F187" s="56">
        <v>0</v>
      </c>
    </row>
    <row r="188" spans="1:6" x14ac:dyDescent="0.25">
      <c r="A188" s="54" t="s">
        <v>400</v>
      </c>
      <c r="B188" s="49" t="s">
        <v>401</v>
      </c>
      <c r="C188" s="39">
        <v>0.13986375866121603</v>
      </c>
      <c r="D188" s="50">
        <v>0.14063708760407437</v>
      </c>
      <c r="E188" s="55">
        <v>0</v>
      </c>
      <c r="F188" s="56">
        <v>1</v>
      </c>
    </row>
    <row r="189" spans="1:6" x14ac:dyDescent="0.25">
      <c r="A189" s="54" t="s">
        <v>402</v>
      </c>
      <c r="B189" s="49" t="s">
        <v>403</v>
      </c>
      <c r="C189" s="39">
        <v>0.14293972063954247</v>
      </c>
      <c r="D189" s="50">
        <v>0.14247332288854447</v>
      </c>
      <c r="E189" s="55">
        <v>0</v>
      </c>
      <c r="F189" s="56">
        <v>0</v>
      </c>
    </row>
    <row r="190" spans="1:6" x14ac:dyDescent="0.25">
      <c r="A190" s="54" t="s">
        <v>404</v>
      </c>
      <c r="B190" s="49" t="s">
        <v>405</v>
      </c>
      <c r="C190" s="39">
        <v>0.18017071798175094</v>
      </c>
      <c r="D190" s="50">
        <v>0.17959031421070348</v>
      </c>
      <c r="E190" s="55">
        <v>0</v>
      </c>
      <c r="F190" s="56">
        <v>0</v>
      </c>
    </row>
    <row r="191" spans="1:6" x14ac:dyDescent="0.25">
      <c r="A191" s="54" t="s">
        <v>406</v>
      </c>
      <c r="B191" s="49" t="s">
        <v>407</v>
      </c>
      <c r="C191" s="39">
        <v>0.15500291844373348</v>
      </c>
      <c r="D191" s="50">
        <v>0.15473068470248572</v>
      </c>
      <c r="E191" s="55">
        <v>0</v>
      </c>
      <c r="F191" s="56">
        <v>0</v>
      </c>
    </row>
    <row r="192" spans="1:6" x14ac:dyDescent="0.25">
      <c r="A192" s="54" t="s">
        <v>408</v>
      </c>
      <c r="B192" s="57" t="s">
        <v>409</v>
      </c>
      <c r="C192" s="39">
        <v>0.20300812212616878</v>
      </c>
      <c r="D192" s="50">
        <v>0.20557138780432432</v>
      </c>
      <c r="E192" s="55">
        <v>0</v>
      </c>
      <c r="F192" s="56">
        <v>0</v>
      </c>
    </row>
    <row r="193" spans="1:6" x14ac:dyDescent="0.25">
      <c r="A193" s="54" t="s">
        <v>410</v>
      </c>
      <c r="B193" s="49" t="s">
        <v>411</v>
      </c>
      <c r="C193" s="39">
        <v>0.14903188689656921</v>
      </c>
      <c r="D193" s="50">
        <v>0.14859777352226014</v>
      </c>
      <c r="E193" s="55">
        <v>0</v>
      </c>
      <c r="F193" s="56">
        <v>0</v>
      </c>
    </row>
    <row r="194" spans="1:6" x14ac:dyDescent="0.25">
      <c r="A194" s="54" t="s">
        <v>412</v>
      </c>
      <c r="B194" s="49" t="s">
        <v>413</v>
      </c>
      <c r="C194" s="39">
        <v>0.11451596349899439</v>
      </c>
      <c r="D194" s="50">
        <v>0.11419064506903828</v>
      </c>
      <c r="E194" s="55">
        <v>0</v>
      </c>
      <c r="F194" s="56">
        <v>0</v>
      </c>
    </row>
    <row r="195" spans="1:6" x14ac:dyDescent="0.25">
      <c r="A195" s="54" t="s">
        <v>414</v>
      </c>
      <c r="B195" s="49" t="s">
        <v>415</v>
      </c>
      <c r="C195" s="39">
        <v>9.3789514245094976E-2</v>
      </c>
      <c r="D195" s="50">
        <v>9.6085028811523934E-2</v>
      </c>
      <c r="E195" s="55">
        <v>0</v>
      </c>
      <c r="F195" s="56">
        <v>0</v>
      </c>
    </row>
    <row r="196" spans="1:6" x14ac:dyDescent="0.25">
      <c r="A196" s="54" t="s">
        <v>416</v>
      </c>
      <c r="B196" s="49" t="s">
        <v>417</v>
      </c>
      <c r="C196" s="39">
        <v>0.10442568771815014</v>
      </c>
      <c r="D196" s="50">
        <v>0.10531078368432739</v>
      </c>
      <c r="E196" s="55">
        <v>0</v>
      </c>
      <c r="F196" s="56">
        <v>0</v>
      </c>
    </row>
    <row r="197" spans="1:6" x14ac:dyDescent="0.25">
      <c r="A197" s="54" t="s">
        <v>418</v>
      </c>
      <c r="B197" s="49" t="s">
        <v>419</v>
      </c>
      <c r="C197" s="39">
        <v>0.12082872853734695</v>
      </c>
      <c r="D197" s="50">
        <v>0.12273348630993113</v>
      </c>
      <c r="E197" s="55">
        <v>0</v>
      </c>
      <c r="F197" s="56">
        <v>0</v>
      </c>
    </row>
    <row r="198" spans="1:6" x14ac:dyDescent="0.25">
      <c r="A198" s="54" t="s">
        <v>420</v>
      </c>
      <c r="B198" s="49" t="s">
        <v>421</v>
      </c>
      <c r="C198" s="39">
        <v>6.096392827940899E-2</v>
      </c>
      <c r="D198" s="50">
        <v>6.2351275490825205E-2</v>
      </c>
      <c r="E198" s="55">
        <v>0</v>
      </c>
      <c r="F198" s="56">
        <v>0</v>
      </c>
    </row>
    <row r="199" spans="1:6" x14ac:dyDescent="0.25">
      <c r="A199" s="54" t="s">
        <v>422</v>
      </c>
      <c r="B199" s="49" t="s">
        <v>423</v>
      </c>
      <c r="C199" s="39">
        <v>9.8738194997958967E-2</v>
      </c>
      <c r="D199" s="50">
        <v>9.8503256269017375E-2</v>
      </c>
      <c r="E199" s="55">
        <v>0</v>
      </c>
      <c r="F199" s="56">
        <v>0</v>
      </c>
    </row>
    <row r="200" spans="1:6" x14ac:dyDescent="0.25">
      <c r="A200" s="54" t="s">
        <v>424</v>
      </c>
      <c r="B200" s="49" t="s">
        <v>425</v>
      </c>
      <c r="C200" s="39">
        <v>8.9835028265352154E-2</v>
      </c>
      <c r="D200" s="50">
        <v>8.8959255450772171E-2</v>
      </c>
      <c r="E200" s="55">
        <v>0</v>
      </c>
      <c r="F200" s="56">
        <v>0</v>
      </c>
    </row>
    <row r="201" spans="1:6" x14ac:dyDescent="0.25">
      <c r="A201" s="54" t="s">
        <v>426</v>
      </c>
      <c r="B201" s="49" t="s">
        <v>427</v>
      </c>
      <c r="C201" s="39">
        <v>0.14818935462111604</v>
      </c>
      <c r="D201" s="50">
        <v>0.14769422150871636</v>
      </c>
      <c r="E201" s="55">
        <v>0</v>
      </c>
      <c r="F201" s="56">
        <v>0</v>
      </c>
    </row>
    <row r="202" spans="1:6" x14ac:dyDescent="0.25">
      <c r="A202" s="54" t="s">
        <v>428</v>
      </c>
      <c r="B202" s="49" t="s">
        <v>429</v>
      </c>
      <c r="C202" s="39">
        <v>8.4841409811685808E-2</v>
      </c>
      <c r="D202" s="50">
        <v>8.4658519686398384E-2</v>
      </c>
      <c r="E202" s="55">
        <v>0</v>
      </c>
      <c r="F202" s="56">
        <v>0</v>
      </c>
    </row>
    <row r="203" spans="1:6" x14ac:dyDescent="0.25">
      <c r="A203" s="54" t="s">
        <v>430</v>
      </c>
      <c r="B203" s="49" t="s">
        <v>431</v>
      </c>
      <c r="C203" s="39">
        <v>0.16000766135929675</v>
      </c>
      <c r="D203" s="50">
        <v>0.1613828597281074</v>
      </c>
      <c r="E203" s="55">
        <v>0</v>
      </c>
      <c r="F203" s="56">
        <v>0</v>
      </c>
    </row>
    <row r="204" spans="1:6" x14ac:dyDescent="0.25">
      <c r="A204" s="54" t="s">
        <v>432</v>
      </c>
      <c r="B204" s="49" t="s">
        <v>433</v>
      </c>
      <c r="C204" s="39">
        <v>0.3476988262903154</v>
      </c>
      <c r="D204" s="50">
        <v>0.34713357773693876</v>
      </c>
      <c r="E204" s="55">
        <v>0</v>
      </c>
      <c r="F204" s="56">
        <v>0</v>
      </c>
    </row>
    <row r="205" spans="1:6" x14ac:dyDescent="0.25">
      <c r="A205" s="54" t="s">
        <v>434</v>
      </c>
      <c r="B205" s="49" t="s">
        <v>435</v>
      </c>
      <c r="C205" s="39">
        <v>0.13316586213043075</v>
      </c>
      <c r="D205" s="50">
        <v>0.1321722405795849</v>
      </c>
      <c r="E205" s="55">
        <v>0</v>
      </c>
      <c r="F205" s="56">
        <v>0</v>
      </c>
    </row>
    <row r="206" spans="1:6" x14ac:dyDescent="0.25">
      <c r="A206" s="54" t="s">
        <v>436</v>
      </c>
      <c r="B206" s="49" t="s">
        <v>437</v>
      </c>
      <c r="C206" s="39">
        <v>8.2486005487457589E-2</v>
      </c>
      <c r="D206" s="50">
        <v>8.2352979547864455E-2</v>
      </c>
      <c r="E206" s="55">
        <v>0</v>
      </c>
      <c r="F206" s="56">
        <v>0</v>
      </c>
    </row>
    <row r="207" spans="1:6" x14ac:dyDescent="0.25">
      <c r="A207" s="54" t="s">
        <v>438</v>
      </c>
      <c r="B207" s="49" t="s">
        <v>439</v>
      </c>
      <c r="C207" s="39">
        <v>0.10999873607686564</v>
      </c>
      <c r="D207" s="50">
        <v>0.11051254152162306</v>
      </c>
      <c r="E207" s="55">
        <v>0</v>
      </c>
      <c r="F207" s="56">
        <v>0</v>
      </c>
    </row>
    <row r="208" spans="1:6" x14ac:dyDescent="0.25">
      <c r="A208" s="54" t="s">
        <v>440</v>
      </c>
      <c r="B208" s="49" t="s">
        <v>441</v>
      </c>
      <c r="C208" s="39">
        <v>0.15262794698288121</v>
      </c>
      <c r="D208" s="50">
        <v>0.15261357353769411</v>
      </c>
      <c r="E208" s="55">
        <v>0</v>
      </c>
      <c r="F208" s="56">
        <v>0</v>
      </c>
    </row>
    <row r="209" spans="1:6" x14ac:dyDescent="0.25">
      <c r="A209" s="54" t="s">
        <v>442</v>
      </c>
      <c r="B209" s="49" t="s">
        <v>443</v>
      </c>
      <c r="C209" s="39">
        <v>0.18888805045875484</v>
      </c>
      <c r="D209" s="50">
        <v>0.1881135958296572</v>
      </c>
      <c r="E209" s="55">
        <v>0</v>
      </c>
      <c r="F209" s="56">
        <v>0</v>
      </c>
    </row>
    <row r="210" spans="1:6" x14ac:dyDescent="0.25">
      <c r="A210" s="54" t="s">
        <v>444</v>
      </c>
      <c r="B210" s="49" t="s">
        <v>445</v>
      </c>
      <c r="C210" s="39">
        <v>7.2468374443995315E-2</v>
      </c>
      <c r="D210" s="50">
        <v>7.2329400923792864E-2</v>
      </c>
      <c r="E210" s="55">
        <v>0</v>
      </c>
      <c r="F210" s="56">
        <v>0</v>
      </c>
    </row>
    <row r="211" spans="1:6" x14ac:dyDescent="0.25">
      <c r="A211" s="54" t="s">
        <v>446</v>
      </c>
      <c r="B211" s="49" t="s">
        <v>447</v>
      </c>
      <c r="C211" s="39">
        <v>9.3931871713827025E-2</v>
      </c>
      <c r="D211" s="50">
        <v>9.3672864187328286E-2</v>
      </c>
      <c r="E211" s="55">
        <v>0</v>
      </c>
      <c r="F211" s="56">
        <v>0</v>
      </c>
    </row>
    <row r="212" spans="1:6" x14ac:dyDescent="0.25">
      <c r="A212" s="54" t="s">
        <v>448</v>
      </c>
      <c r="B212" s="49" t="s">
        <v>449</v>
      </c>
      <c r="C212" s="39">
        <v>0.2049262910635733</v>
      </c>
      <c r="D212" s="58">
        <v>0.20435414979577676</v>
      </c>
      <c r="E212" s="55">
        <v>0</v>
      </c>
      <c r="F212" s="56">
        <v>0</v>
      </c>
    </row>
    <row r="213" spans="1:6" x14ac:dyDescent="0.25">
      <c r="A213" s="54" t="s">
        <v>450</v>
      </c>
      <c r="B213" s="57" t="s">
        <v>451</v>
      </c>
      <c r="C213" s="39">
        <v>0.19141901036446513</v>
      </c>
      <c r="D213" s="58">
        <v>0.19142007425648841</v>
      </c>
      <c r="E213" s="55">
        <v>0</v>
      </c>
      <c r="F213" s="56">
        <v>0</v>
      </c>
    </row>
    <row r="214" spans="1:6" x14ac:dyDescent="0.25">
      <c r="A214" s="54" t="s">
        <v>452</v>
      </c>
      <c r="B214" s="49" t="s">
        <v>453</v>
      </c>
      <c r="C214" s="39">
        <v>0.18781564538980605</v>
      </c>
      <c r="D214" s="50">
        <v>0.19656197928860247</v>
      </c>
      <c r="E214" s="55">
        <v>0</v>
      </c>
      <c r="F214" s="56">
        <v>0</v>
      </c>
    </row>
    <row r="215" spans="1:6" x14ac:dyDescent="0.25">
      <c r="A215" s="54" t="s">
        <v>454</v>
      </c>
      <c r="B215" s="49" t="s">
        <v>455</v>
      </c>
      <c r="C215" s="39">
        <v>0.20701375343469819</v>
      </c>
      <c r="D215" s="50">
        <v>0.20773542133074197</v>
      </c>
      <c r="E215" s="55">
        <v>0</v>
      </c>
      <c r="F215" s="56">
        <v>0</v>
      </c>
    </row>
    <row r="216" spans="1:6" x14ac:dyDescent="0.25">
      <c r="A216" s="54" t="s">
        <v>456</v>
      </c>
      <c r="B216" s="49" t="s">
        <v>457</v>
      </c>
      <c r="C216" s="39">
        <v>0.10420595969315721</v>
      </c>
      <c r="D216" s="50">
        <v>0.10462389743214948</v>
      </c>
      <c r="E216" s="55">
        <v>0</v>
      </c>
      <c r="F216" s="56">
        <v>0</v>
      </c>
    </row>
    <row r="217" spans="1:6" x14ac:dyDescent="0.25">
      <c r="A217" s="54" t="s">
        <v>458</v>
      </c>
      <c r="B217" s="49" t="s">
        <v>459</v>
      </c>
      <c r="C217" s="39">
        <v>0.1231091101710796</v>
      </c>
      <c r="D217" s="50">
        <v>0.12280964569635988</v>
      </c>
      <c r="E217" s="55">
        <v>0</v>
      </c>
      <c r="F217" s="56">
        <v>0</v>
      </c>
    </row>
    <row r="218" spans="1:6" x14ac:dyDescent="0.25">
      <c r="A218" s="54" t="s">
        <v>460</v>
      </c>
      <c r="B218" s="49" t="s">
        <v>461</v>
      </c>
      <c r="C218" s="39">
        <v>9.5243497325726248E-2</v>
      </c>
      <c r="D218" s="50">
        <v>9.5429391687629747E-2</v>
      </c>
      <c r="E218" s="55">
        <v>0</v>
      </c>
      <c r="F218" s="56">
        <v>0</v>
      </c>
    </row>
    <row r="219" spans="1:6" x14ac:dyDescent="0.25">
      <c r="A219" s="54" t="s">
        <v>462</v>
      </c>
      <c r="B219" s="49" t="s">
        <v>463</v>
      </c>
      <c r="C219" s="39">
        <v>0.14935230226094842</v>
      </c>
      <c r="D219" s="50">
        <v>0.15010588571271594</v>
      </c>
      <c r="E219" s="55">
        <v>0</v>
      </c>
      <c r="F219" s="56">
        <v>0</v>
      </c>
    </row>
    <row r="220" spans="1:6" x14ac:dyDescent="0.25">
      <c r="A220" s="54" t="s">
        <v>464</v>
      </c>
      <c r="B220" s="49" t="s">
        <v>465</v>
      </c>
      <c r="C220" s="39">
        <v>0.15364014662315811</v>
      </c>
      <c r="D220" s="50">
        <v>0.15434456687409828</v>
      </c>
      <c r="E220" s="55">
        <v>0</v>
      </c>
      <c r="F220" s="56">
        <v>0</v>
      </c>
    </row>
    <row r="221" spans="1:6" x14ac:dyDescent="0.25">
      <c r="A221" s="54" t="s">
        <v>466</v>
      </c>
      <c r="B221" s="49" t="s">
        <v>467</v>
      </c>
      <c r="C221" s="39">
        <v>9.570604823303909E-2</v>
      </c>
      <c r="D221" s="50">
        <v>9.5405801087205644E-2</v>
      </c>
      <c r="E221" s="55">
        <v>0</v>
      </c>
      <c r="F221" s="56">
        <v>0</v>
      </c>
    </row>
    <row r="222" spans="1:6" x14ac:dyDescent="0.25">
      <c r="A222" s="54" t="s">
        <v>468</v>
      </c>
      <c r="B222" s="57" t="s">
        <v>469</v>
      </c>
      <c r="C222" s="39">
        <v>0.15405915427496106</v>
      </c>
      <c r="D222" s="50">
        <v>0.15405585056841056</v>
      </c>
      <c r="E222" s="55">
        <v>0</v>
      </c>
      <c r="F222" s="56">
        <v>0</v>
      </c>
    </row>
    <row r="223" spans="1:6" x14ac:dyDescent="0.25">
      <c r="A223" s="54" t="s">
        <v>470</v>
      </c>
      <c r="B223" s="57" t="s">
        <v>471</v>
      </c>
      <c r="C223" s="39">
        <v>9.2391684650055858E-2</v>
      </c>
      <c r="D223" s="50">
        <v>9.2187027415315953E-2</v>
      </c>
      <c r="E223" s="55">
        <v>0</v>
      </c>
      <c r="F223" s="56">
        <v>0</v>
      </c>
    </row>
    <row r="224" spans="1:6" x14ac:dyDescent="0.25">
      <c r="A224" s="54" t="s">
        <v>472</v>
      </c>
      <c r="B224" s="49" t="s">
        <v>473</v>
      </c>
      <c r="C224" s="39">
        <v>0.11142366817134726</v>
      </c>
      <c r="D224" s="50">
        <v>0.11142141686945523</v>
      </c>
      <c r="E224" s="55">
        <v>0</v>
      </c>
      <c r="F224" s="56">
        <v>0</v>
      </c>
    </row>
    <row r="225" spans="1:6" x14ac:dyDescent="0.25">
      <c r="A225" s="54" t="s">
        <v>474</v>
      </c>
      <c r="B225" s="49" t="s">
        <v>475</v>
      </c>
      <c r="C225" s="39">
        <v>0.11218330957412846</v>
      </c>
      <c r="D225" s="50">
        <v>0.11185418955200602</v>
      </c>
      <c r="E225" s="55">
        <v>0</v>
      </c>
      <c r="F225" s="56">
        <v>0</v>
      </c>
    </row>
    <row r="226" spans="1:6" x14ac:dyDescent="0.25">
      <c r="A226" s="54" t="s">
        <v>476</v>
      </c>
      <c r="B226" s="49" t="s">
        <v>477</v>
      </c>
      <c r="C226" s="39">
        <v>8.0652961572060256E-2</v>
      </c>
      <c r="D226" s="62">
        <v>8.0452297805042428E-2</v>
      </c>
      <c r="E226" s="55">
        <v>0</v>
      </c>
      <c r="F226" s="56">
        <v>0</v>
      </c>
    </row>
    <row r="227" spans="1:6" x14ac:dyDescent="0.25">
      <c r="A227" s="54" t="s">
        <v>478</v>
      </c>
      <c r="B227" s="49" t="s">
        <v>479</v>
      </c>
      <c r="C227" s="39">
        <v>0.15755937259284328</v>
      </c>
      <c r="D227" s="50">
        <v>0.15755004181152776</v>
      </c>
      <c r="E227" s="55">
        <v>0</v>
      </c>
      <c r="F227" s="56">
        <v>0</v>
      </c>
    </row>
    <row r="228" spans="1:6" x14ac:dyDescent="0.25">
      <c r="A228" s="54" t="s">
        <v>480</v>
      </c>
      <c r="B228" s="49" t="s">
        <v>481</v>
      </c>
      <c r="C228" s="39">
        <v>7.7426107726921101E-2</v>
      </c>
      <c r="D228" s="50">
        <v>7.7468648307955149E-2</v>
      </c>
      <c r="E228" s="55">
        <v>0</v>
      </c>
      <c r="F228" s="56">
        <v>0</v>
      </c>
    </row>
    <row r="229" spans="1:6" x14ac:dyDescent="0.25">
      <c r="A229" s="54" t="s">
        <v>482</v>
      </c>
      <c r="B229" s="49" t="s">
        <v>483</v>
      </c>
      <c r="C229" s="39">
        <v>8.1577651677451193E-2</v>
      </c>
      <c r="D229" s="50">
        <v>8.1393937475328776E-2</v>
      </c>
      <c r="E229" s="55">
        <v>0</v>
      </c>
      <c r="F229" s="56">
        <v>0</v>
      </c>
    </row>
    <row r="230" spans="1:6" x14ac:dyDescent="0.25">
      <c r="A230" s="54" t="s">
        <v>484</v>
      </c>
      <c r="B230" s="49" t="s">
        <v>485</v>
      </c>
      <c r="C230" s="39">
        <v>0.17565944060442498</v>
      </c>
      <c r="D230" s="50">
        <v>0.17570841490984324</v>
      </c>
      <c r="E230" s="55">
        <v>0</v>
      </c>
      <c r="F230" s="56">
        <v>0</v>
      </c>
    </row>
    <row r="231" spans="1:6" x14ac:dyDescent="0.25">
      <c r="A231" s="54" t="s">
        <v>486</v>
      </c>
      <c r="B231" s="49" t="s">
        <v>487</v>
      </c>
      <c r="C231" s="39">
        <v>0.10349974723361656</v>
      </c>
      <c r="D231" s="50">
        <v>0.10350498605485588</v>
      </c>
      <c r="E231" s="55">
        <v>0</v>
      </c>
      <c r="F231" s="56">
        <v>1</v>
      </c>
    </row>
    <row r="232" spans="1:6" x14ac:dyDescent="0.25">
      <c r="A232" s="54" t="s">
        <v>488</v>
      </c>
      <c r="B232" s="49" t="s">
        <v>489</v>
      </c>
      <c r="C232" s="39">
        <v>0.10861843787109392</v>
      </c>
      <c r="D232" s="50">
        <v>0.10836586240933221</v>
      </c>
      <c r="E232" s="55">
        <v>0</v>
      </c>
      <c r="F232" s="56">
        <v>0</v>
      </c>
    </row>
    <row r="233" spans="1:6" x14ac:dyDescent="0.25">
      <c r="A233" s="54" t="s">
        <v>490</v>
      </c>
      <c r="B233" s="49" t="s">
        <v>491</v>
      </c>
      <c r="C233" s="39">
        <v>0.16269972210982375</v>
      </c>
      <c r="D233" s="50">
        <v>0.16548855780237853</v>
      </c>
      <c r="E233" s="55">
        <v>0</v>
      </c>
      <c r="F233" s="56">
        <v>0</v>
      </c>
    </row>
    <row r="234" spans="1:6" x14ac:dyDescent="0.25">
      <c r="A234" s="54" t="s">
        <v>492</v>
      </c>
      <c r="B234" s="49" t="s">
        <v>493</v>
      </c>
      <c r="C234" s="39">
        <v>6.8303270333011895E-2</v>
      </c>
      <c r="D234" s="50">
        <v>6.819596972340583E-2</v>
      </c>
      <c r="E234" s="55">
        <v>0</v>
      </c>
      <c r="F234" s="56">
        <v>0</v>
      </c>
    </row>
    <row r="235" spans="1:6" x14ac:dyDescent="0.25">
      <c r="A235" s="54" t="s">
        <v>494</v>
      </c>
      <c r="B235" s="57" t="s">
        <v>495</v>
      </c>
      <c r="C235" s="39">
        <v>7.1732773384997714E-2</v>
      </c>
      <c r="D235" s="50">
        <v>7.1481465768070837E-2</v>
      </c>
      <c r="E235" s="55">
        <v>0</v>
      </c>
      <c r="F235" s="56">
        <v>0</v>
      </c>
    </row>
    <row r="236" spans="1:6" x14ac:dyDescent="0.25">
      <c r="A236" s="54" t="s">
        <v>496</v>
      </c>
      <c r="B236" s="49" t="s">
        <v>497</v>
      </c>
      <c r="C236" s="39">
        <v>0.10001352863160409</v>
      </c>
      <c r="D236" s="50">
        <v>0.10047828515828641</v>
      </c>
      <c r="E236" s="55">
        <v>0</v>
      </c>
      <c r="F236" s="56">
        <v>0</v>
      </c>
    </row>
    <row r="237" spans="1:6" x14ac:dyDescent="0.25">
      <c r="A237" s="54" t="s">
        <v>498</v>
      </c>
      <c r="B237" s="49" t="s">
        <v>499</v>
      </c>
      <c r="C237" s="39">
        <v>7.5722326940784235E-2</v>
      </c>
      <c r="D237" s="50">
        <v>7.5495327708883619E-2</v>
      </c>
      <c r="E237" s="55">
        <v>0</v>
      </c>
      <c r="F237" s="56">
        <v>0</v>
      </c>
    </row>
    <row r="238" spans="1:6" x14ac:dyDescent="0.25">
      <c r="A238" s="54" t="s">
        <v>500</v>
      </c>
      <c r="B238" s="57" t="s">
        <v>501</v>
      </c>
      <c r="C238" s="39">
        <v>0.13437896575644753</v>
      </c>
      <c r="D238" s="50">
        <v>0.13435450616401956</v>
      </c>
      <c r="E238" s="55">
        <v>0</v>
      </c>
      <c r="F238" s="56">
        <v>0</v>
      </c>
    </row>
    <row r="239" spans="1:6" x14ac:dyDescent="0.25">
      <c r="A239" s="54" t="s">
        <v>502</v>
      </c>
      <c r="B239" s="49" t="s">
        <v>503</v>
      </c>
      <c r="C239" s="39">
        <v>6.6027835329825771E-2</v>
      </c>
      <c r="D239" s="50">
        <v>6.5822413466136917E-2</v>
      </c>
      <c r="E239" s="55">
        <v>0</v>
      </c>
      <c r="F239" s="56">
        <v>0</v>
      </c>
    </row>
    <row r="240" spans="1:6" x14ac:dyDescent="0.25">
      <c r="A240" s="54" t="s">
        <v>504</v>
      </c>
      <c r="B240" s="49" t="s">
        <v>505</v>
      </c>
      <c r="C240" s="39">
        <v>6.4439701555975115E-2</v>
      </c>
      <c r="D240" s="50">
        <v>6.495094393043381E-2</v>
      </c>
      <c r="E240" s="55">
        <v>0</v>
      </c>
      <c r="F240" s="56">
        <v>0</v>
      </c>
    </row>
    <row r="241" spans="1:6" x14ac:dyDescent="0.25">
      <c r="A241" s="54" t="s">
        <v>506</v>
      </c>
      <c r="B241" s="49" t="s">
        <v>507</v>
      </c>
      <c r="C241" s="39">
        <v>9.6153701118294979E-2</v>
      </c>
      <c r="D241" s="50">
        <v>9.7025896501985287E-2</v>
      </c>
      <c r="E241" s="55">
        <v>0</v>
      </c>
      <c r="F241" s="56">
        <v>0</v>
      </c>
    </row>
    <row r="242" spans="1:6" x14ac:dyDescent="0.25">
      <c r="A242" s="54" t="s">
        <v>508</v>
      </c>
      <c r="B242" s="49" t="s">
        <v>509</v>
      </c>
      <c r="C242" s="39">
        <v>7.5611490940857562E-2</v>
      </c>
      <c r="D242" s="50">
        <v>7.542775661007052E-2</v>
      </c>
      <c r="E242" s="55">
        <v>0</v>
      </c>
      <c r="F242" s="56">
        <v>0</v>
      </c>
    </row>
    <row r="243" spans="1:6" x14ac:dyDescent="0.25">
      <c r="A243" s="54" t="s">
        <v>508</v>
      </c>
      <c r="B243" s="57" t="s">
        <v>510</v>
      </c>
      <c r="C243" s="39">
        <v>0.11955226432714883</v>
      </c>
      <c r="D243" s="50">
        <v>0.1192617548423219</v>
      </c>
      <c r="E243" s="55">
        <v>1</v>
      </c>
      <c r="F243" s="56">
        <v>0</v>
      </c>
    </row>
    <row r="244" spans="1:6" x14ac:dyDescent="0.25">
      <c r="A244" s="54" t="s">
        <v>511</v>
      </c>
      <c r="B244" s="49" t="s">
        <v>512</v>
      </c>
      <c r="C244" s="39">
        <v>6.83181111273789E-2</v>
      </c>
      <c r="D244" s="50">
        <v>6.8066816001688998E-2</v>
      </c>
      <c r="E244" s="55">
        <v>0</v>
      </c>
      <c r="F244" s="56">
        <v>0</v>
      </c>
    </row>
    <row r="245" spans="1:6" x14ac:dyDescent="0.25">
      <c r="A245" s="54" t="s">
        <v>513</v>
      </c>
      <c r="B245" s="57" t="s">
        <v>514</v>
      </c>
      <c r="C245" s="39">
        <v>0.18358590479254883</v>
      </c>
      <c r="D245" s="50">
        <v>0.18308710642549536</v>
      </c>
      <c r="E245" s="55">
        <v>0</v>
      </c>
      <c r="F245" s="56">
        <v>0</v>
      </c>
    </row>
    <row r="246" spans="1:6" x14ac:dyDescent="0.25">
      <c r="A246" s="54" t="s">
        <v>515</v>
      </c>
      <c r="B246" s="49" t="s">
        <v>516</v>
      </c>
      <c r="C246" s="39">
        <v>0.15553219024265857</v>
      </c>
      <c r="D246" s="50">
        <v>0.15511346242103455</v>
      </c>
      <c r="E246" s="55">
        <v>0</v>
      </c>
      <c r="F246" s="56">
        <v>0</v>
      </c>
    </row>
    <row r="247" spans="1:6" x14ac:dyDescent="0.25">
      <c r="A247" s="54" t="s">
        <v>517</v>
      </c>
      <c r="B247" s="49" t="s">
        <v>518</v>
      </c>
      <c r="C247" s="39">
        <v>0.20209281285615521</v>
      </c>
      <c r="D247" s="50">
        <v>0.20140352408466</v>
      </c>
      <c r="E247" s="55">
        <v>0</v>
      </c>
      <c r="F247" s="56">
        <v>0</v>
      </c>
    </row>
    <row r="248" spans="1:6" x14ac:dyDescent="0.25">
      <c r="A248" s="54" t="s">
        <v>519</v>
      </c>
      <c r="B248" s="49" t="s">
        <v>520</v>
      </c>
      <c r="C248" s="39">
        <v>6.0554774773996602E-2</v>
      </c>
      <c r="D248" s="50">
        <v>6.035303654401037E-2</v>
      </c>
      <c r="E248" s="55">
        <v>0</v>
      </c>
      <c r="F248" s="56">
        <v>0</v>
      </c>
    </row>
    <row r="249" spans="1:6" x14ac:dyDescent="0.25">
      <c r="A249" s="61" t="s">
        <v>521</v>
      </c>
      <c r="B249" s="49" t="s">
        <v>522</v>
      </c>
      <c r="C249" s="39">
        <v>0.18160394307606756</v>
      </c>
      <c r="D249" s="50">
        <v>0.19306366041200113</v>
      </c>
      <c r="E249" s="55">
        <v>0</v>
      </c>
      <c r="F249" s="56">
        <v>1</v>
      </c>
    </row>
    <row r="250" spans="1:6" x14ac:dyDescent="0.25">
      <c r="A250" s="54" t="s">
        <v>523</v>
      </c>
      <c r="B250" s="49" t="s">
        <v>524</v>
      </c>
      <c r="C250" s="39">
        <v>0.10140553399722763</v>
      </c>
      <c r="D250" s="50">
        <v>0.10294911847824224</v>
      </c>
      <c r="E250" s="55">
        <v>0</v>
      </c>
      <c r="F250" s="56">
        <v>0</v>
      </c>
    </row>
    <row r="251" spans="1:6" x14ac:dyDescent="0.25">
      <c r="A251" s="54" t="s">
        <v>525</v>
      </c>
      <c r="B251" s="49" t="s">
        <v>526</v>
      </c>
      <c r="C251" s="39">
        <v>9.3635510735572358E-2</v>
      </c>
      <c r="D251" s="50">
        <v>9.4001265047809132E-2</v>
      </c>
      <c r="E251" s="55">
        <v>0</v>
      </c>
      <c r="F251" s="56">
        <v>0</v>
      </c>
    </row>
    <row r="252" spans="1:6" x14ac:dyDescent="0.25">
      <c r="A252" s="54" t="s">
        <v>527</v>
      </c>
      <c r="B252" s="49" t="s">
        <v>528</v>
      </c>
      <c r="C252" s="39">
        <v>8.5128371361430394E-2</v>
      </c>
      <c r="D252" s="50">
        <v>8.4910417980627442E-2</v>
      </c>
      <c r="E252" s="55">
        <v>0</v>
      </c>
      <c r="F252" s="56">
        <v>0</v>
      </c>
    </row>
    <row r="253" spans="1:6" x14ac:dyDescent="0.25">
      <c r="A253" s="54" t="s">
        <v>529</v>
      </c>
      <c r="B253" s="49" t="s">
        <v>530</v>
      </c>
      <c r="C253" s="39">
        <v>0.12757993188887473</v>
      </c>
      <c r="D253" s="50">
        <v>0.12721896619137329</v>
      </c>
      <c r="E253" s="55">
        <v>0</v>
      </c>
      <c r="F253" s="56">
        <v>0</v>
      </c>
    </row>
    <row r="254" spans="1:6" x14ac:dyDescent="0.25">
      <c r="A254" s="54" t="s">
        <v>531</v>
      </c>
      <c r="B254" s="49" t="s">
        <v>532</v>
      </c>
      <c r="C254" s="39">
        <v>0.18395670513049736</v>
      </c>
      <c r="D254" s="50">
        <v>0.21982237706812782</v>
      </c>
      <c r="E254" s="55">
        <v>0</v>
      </c>
      <c r="F254" s="56">
        <v>0</v>
      </c>
    </row>
    <row r="255" spans="1:6" x14ac:dyDescent="0.25">
      <c r="A255" s="54" t="s">
        <v>533</v>
      </c>
      <c r="B255" s="49" t="s">
        <v>534</v>
      </c>
      <c r="C255" s="39">
        <v>0.12382618419777167</v>
      </c>
      <c r="D255" s="50">
        <v>0.12344089202381359</v>
      </c>
      <c r="E255" s="55">
        <v>0</v>
      </c>
      <c r="F255" s="56">
        <v>0</v>
      </c>
    </row>
    <row r="256" spans="1:6" x14ac:dyDescent="0.25">
      <c r="A256" s="54" t="s">
        <v>535</v>
      </c>
      <c r="B256" s="49" t="s">
        <v>536</v>
      </c>
      <c r="C256" s="39">
        <v>6.9891758698832601E-2</v>
      </c>
      <c r="D256" s="50">
        <v>6.9830701499978859E-2</v>
      </c>
      <c r="E256" s="55">
        <v>0</v>
      </c>
      <c r="F256" s="56">
        <v>0</v>
      </c>
    </row>
    <row r="257" spans="1:6" x14ac:dyDescent="0.25">
      <c r="A257" s="54" t="s">
        <v>537</v>
      </c>
      <c r="B257" s="49" t="s">
        <v>538</v>
      </c>
      <c r="C257" s="39">
        <v>0.15614899114590958</v>
      </c>
      <c r="D257" s="50">
        <v>0.15585877512484475</v>
      </c>
      <c r="E257" s="55">
        <v>0</v>
      </c>
      <c r="F257" s="56">
        <v>0</v>
      </c>
    </row>
    <row r="258" spans="1:6" x14ac:dyDescent="0.25">
      <c r="A258" s="54" t="s">
        <v>539</v>
      </c>
      <c r="B258" s="49" t="s">
        <v>540</v>
      </c>
      <c r="C258" s="39">
        <v>0.17463721976699986</v>
      </c>
      <c r="D258" s="50">
        <v>0.17455768760470697</v>
      </c>
      <c r="E258" s="55">
        <v>0</v>
      </c>
      <c r="F258" s="56">
        <v>0</v>
      </c>
    </row>
    <row r="259" spans="1:6" x14ac:dyDescent="0.25">
      <c r="A259" s="54" t="s">
        <v>541</v>
      </c>
      <c r="B259" s="49" t="s">
        <v>542</v>
      </c>
      <c r="C259" s="39">
        <v>1.8822409883660272E-2</v>
      </c>
      <c r="D259" s="50">
        <v>1.8822804906467414E-2</v>
      </c>
      <c r="E259" s="55">
        <v>0</v>
      </c>
      <c r="F259" s="56">
        <v>1</v>
      </c>
    </row>
    <row r="260" spans="1:6" x14ac:dyDescent="0.25">
      <c r="A260" s="54" t="s">
        <v>543</v>
      </c>
      <c r="B260" s="57" t="s">
        <v>544</v>
      </c>
      <c r="C260" s="39">
        <v>0.10814997682708605</v>
      </c>
      <c r="D260" s="50">
        <v>0.10893116634625694</v>
      </c>
      <c r="E260" s="55">
        <v>0</v>
      </c>
      <c r="F260" s="56">
        <v>0</v>
      </c>
    </row>
    <row r="261" spans="1:6" x14ac:dyDescent="0.25">
      <c r="A261" s="54" t="s">
        <v>545</v>
      </c>
      <c r="B261" s="49" t="s">
        <v>546</v>
      </c>
      <c r="C261" s="39">
        <v>0.11988508880123942</v>
      </c>
      <c r="D261" s="50">
        <v>0.1197231188611091</v>
      </c>
      <c r="E261" s="55">
        <v>0</v>
      </c>
      <c r="F261" s="56">
        <v>0</v>
      </c>
    </row>
    <row r="262" spans="1:6" x14ac:dyDescent="0.25">
      <c r="A262" s="54" t="s">
        <v>547</v>
      </c>
      <c r="B262" s="49" t="s">
        <v>548</v>
      </c>
      <c r="C262" s="39">
        <v>0.12890840152221331</v>
      </c>
      <c r="D262" s="50">
        <v>0.12888601885049322</v>
      </c>
      <c r="E262" s="55">
        <v>0</v>
      </c>
      <c r="F262" s="56">
        <v>0</v>
      </c>
    </row>
    <row r="263" spans="1:6" x14ac:dyDescent="0.25">
      <c r="A263" s="54" t="s">
        <v>549</v>
      </c>
      <c r="B263" s="49" t="s">
        <v>550</v>
      </c>
      <c r="C263" s="39">
        <v>0.19132950166184862</v>
      </c>
      <c r="D263" s="50">
        <v>0.19106229458587409</v>
      </c>
      <c r="E263" s="55">
        <v>0</v>
      </c>
      <c r="F263" s="56">
        <v>0</v>
      </c>
    </row>
    <row r="264" spans="1:6" x14ac:dyDescent="0.25">
      <c r="A264" s="54" t="s">
        <v>551</v>
      </c>
      <c r="B264" s="49" t="s">
        <v>552</v>
      </c>
      <c r="C264" s="39">
        <v>6.3450821439759969E-2</v>
      </c>
      <c r="D264" s="50">
        <v>6.3351916766423294E-2</v>
      </c>
      <c r="E264" s="55">
        <v>0</v>
      </c>
      <c r="F264" s="56">
        <v>0</v>
      </c>
    </row>
    <row r="265" spans="1:6" x14ac:dyDescent="0.25">
      <c r="A265" s="54" t="s">
        <v>553</v>
      </c>
      <c r="B265" s="57" t="s">
        <v>554</v>
      </c>
      <c r="C265" s="39">
        <v>6.2339588786706035E-2</v>
      </c>
      <c r="D265" s="58">
        <v>6.2176790642352826E-2</v>
      </c>
      <c r="E265" s="55">
        <v>0</v>
      </c>
      <c r="F265" s="56">
        <v>0</v>
      </c>
    </row>
    <row r="266" spans="1:6" x14ac:dyDescent="0.25">
      <c r="A266" s="54" t="s">
        <v>555</v>
      </c>
      <c r="B266" s="49" t="s">
        <v>556</v>
      </c>
      <c r="C266" s="39">
        <v>4.7440378626337834E-2</v>
      </c>
      <c r="D266" s="58">
        <v>4.7305995556969911E-2</v>
      </c>
      <c r="E266" s="55">
        <v>0</v>
      </c>
      <c r="F266" s="56">
        <v>0</v>
      </c>
    </row>
    <row r="267" spans="1:6" x14ac:dyDescent="0.25">
      <c r="A267" s="54" t="s">
        <v>557</v>
      </c>
      <c r="B267" s="49" t="s">
        <v>558</v>
      </c>
      <c r="C267" s="39">
        <v>6.2394510575861609E-2</v>
      </c>
      <c r="D267" s="50">
        <v>6.2194021916815202E-2</v>
      </c>
      <c r="E267" s="55">
        <v>0</v>
      </c>
      <c r="F267" s="56">
        <v>0</v>
      </c>
    </row>
    <row r="268" spans="1:6" x14ac:dyDescent="0.25">
      <c r="A268" s="54" t="s">
        <v>559</v>
      </c>
      <c r="B268" s="49" t="s">
        <v>560</v>
      </c>
      <c r="C268" s="39">
        <v>0.13415772339117737</v>
      </c>
      <c r="D268" s="50">
        <v>0.13364868273965283</v>
      </c>
      <c r="E268" s="55">
        <v>0</v>
      </c>
      <c r="F268" s="56">
        <v>0</v>
      </c>
    </row>
    <row r="269" spans="1:6" x14ac:dyDescent="0.25">
      <c r="A269" s="54" t="s">
        <v>561</v>
      </c>
      <c r="B269" s="49" t="s">
        <v>562</v>
      </c>
      <c r="C269" s="39">
        <v>9.8887272943673998E-2</v>
      </c>
      <c r="D269" s="50">
        <v>0.10027171701199593</v>
      </c>
      <c r="E269" s="55">
        <v>0</v>
      </c>
      <c r="F269" s="56">
        <v>0</v>
      </c>
    </row>
    <row r="270" spans="1:6" x14ac:dyDescent="0.25">
      <c r="A270" s="54" t="s">
        <v>563</v>
      </c>
      <c r="B270" s="49" t="s">
        <v>564</v>
      </c>
      <c r="C270" s="39">
        <v>7.3928989129618206E-2</v>
      </c>
      <c r="D270" s="50">
        <v>7.3763602669065648E-2</v>
      </c>
      <c r="E270" s="55">
        <v>0</v>
      </c>
      <c r="F270" s="56">
        <v>0</v>
      </c>
    </row>
    <row r="271" spans="1:6" x14ac:dyDescent="0.25">
      <c r="A271" s="54" t="s">
        <v>563</v>
      </c>
      <c r="B271" s="49" t="s">
        <v>565</v>
      </c>
      <c r="C271" s="39">
        <v>0.1168919953817113</v>
      </c>
      <c r="D271" s="50">
        <v>0.11663049642696147</v>
      </c>
      <c r="E271" s="55">
        <v>1</v>
      </c>
      <c r="F271" s="56">
        <v>0</v>
      </c>
    </row>
    <row r="272" spans="1:6" x14ac:dyDescent="0.25">
      <c r="A272" s="54" t="s">
        <v>566</v>
      </c>
      <c r="B272" s="49" t="s">
        <v>567</v>
      </c>
      <c r="C272" s="39">
        <v>9.1701712571110247E-2</v>
      </c>
      <c r="D272" s="50">
        <v>9.1718460841932609E-2</v>
      </c>
      <c r="E272" s="55">
        <v>0</v>
      </c>
      <c r="F272" s="56">
        <v>0</v>
      </c>
    </row>
    <row r="273" spans="1:6" x14ac:dyDescent="0.25">
      <c r="A273" s="54" t="s">
        <v>568</v>
      </c>
      <c r="B273" s="49" t="s">
        <v>569</v>
      </c>
      <c r="C273" s="39">
        <v>0.18682366898406855</v>
      </c>
      <c r="D273" s="50">
        <v>0.18646187482476748</v>
      </c>
      <c r="E273" s="55">
        <v>0</v>
      </c>
      <c r="F273" s="56">
        <v>0</v>
      </c>
    </row>
    <row r="274" spans="1:6" x14ac:dyDescent="0.25">
      <c r="A274" s="54" t="s">
        <v>570</v>
      </c>
      <c r="B274" s="49" t="s">
        <v>571</v>
      </c>
      <c r="C274" s="39">
        <v>0.13708896237374732</v>
      </c>
      <c r="D274" s="50">
        <v>0.13684335950390744</v>
      </c>
      <c r="E274" s="55">
        <v>0</v>
      </c>
      <c r="F274" s="56">
        <v>0</v>
      </c>
    </row>
    <row r="275" spans="1:6" x14ac:dyDescent="0.25">
      <c r="A275" s="54" t="s">
        <v>572</v>
      </c>
      <c r="B275" s="49" t="s">
        <v>573</v>
      </c>
      <c r="C275" s="39">
        <v>7.465236517641316E-2</v>
      </c>
      <c r="D275" s="50">
        <v>7.5248682223986924E-2</v>
      </c>
      <c r="E275" s="55">
        <v>0</v>
      </c>
      <c r="F275" s="56">
        <v>0</v>
      </c>
    </row>
    <row r="276" spans="1:6" x14ac:dyDescent="0.25">
      <c r="A276" s="54" t="s">
        <v>574</v>
      </c>
      <c r="B276" s="49" t="s">
        <v>575</v>
      </c>
      <c r="C276" s="39">
        <v>0.19182944067619245</v>
      </c>
      <c r="D276" s="50">
        <v>0.19329763609391298</v>
      </c>
      <c r="E276" s="55">
        <v>0</v>
      </c>
      <c r="F276" s="56">
        <v>0</v>
      </c>
    </row>
    <row r="277" spans="1:6" x14ac:dyDescent="0.25">
      <c r="A277" s="61" t="s">
        <v>576</v>
      </c>
      <c r="B277" s="49" t="s">
        <v>577</v>
      </c>
      <c r="C277" s="39">
        <v>0.22037267616239148</v>
      </c>
      <c r="D277" s="50">
        <v>0.22035936562010269</v>
      </c>
      <c r="E277" s="55">
        <v>0</v>
      </c>
      <c r="F277" s="56">
        <v>0</v>
      </c>
    </row>
    <row r="278" spans="1:6" x14ac:dyDescent="0.25">
      <c r="A278" s="54" t="s">
        <v>578</v>
      </c>
      <c r="B278" s="49" t="s">
        <v>579</v>
      </c>
      <c r="C278" s="39">
        <v>0.23987223590597426</v>
      </c>
      <c r="D278" s="50">
        <v>0.23918776392421034</v>
      </c>
      <c r="E278" s="55">
        <v>0</v>
      </c>
      <c r="F278" s="56">
        <v>0</v>
      </c>
    </row>
    <row r="279" spans="1:6" x14ac:dyDescent="0.25">
      <c r="A279" s="54" t="s">
        <v>580</v>
      </c>
      <c r="B279" s="49" t="s">
        <v>581</v>
      </c>
      <c r="C279" s="39">
        <v>0.11813893753891577</v>
      </c>
      <c r="D279" s="50">
        <v>0.11846734339592578</v>
      </c>
      <c r="E279" s="55">
        <v>0</v>
      </c>
      <c r="F279" s="56">
        <v>0</v>
      </c>
    </row>
    <row r="280" spans="1:6" x14ac:dyDescent="0.25">
      <c r="A280" s="54" t="s">
        <v>582</v>
      </c>
      <c r="B280" s="49" t="s">
        <v>583</v>
      </c>
      <c r="C280" s="39">
        <v>0.1123608363454488</v>
      </c>
      <c r="D280" s="50">
        <v>0.112050636255178</v>
      </c>
      <c r="E280" s="55">
        <v>0</v>
      </c>
      <c r="F280" s="56">
        <v>0</v>
      </c>
    </row>
    <row r="281" spans="1:6" x14ac:dyDescent="0.25">
      <c r="A281" s="54" t="s">
        <v>584</v>
      </c>
      <c r="B281" s="49" t="s">
        <v>585</v>
      </c>
      <c r="C281" s="39">
        <v>9.5223009036571368E-2</v>
      </c>
      <c r="D281" s="50">
        <v>9.4931089788344206E-2</v>
      </c>
      <c r="E281" s="55">
        <v>0</v>
      </c>
      <c r="F281" s="56">
        <v>0</v>
      </c>
    </row>
    <row r="282" spans="1:6" x14ac:dyDescent="0.25">
      <c r="A282" s="54" t="s">
        <v>586</v>
      </c>
      <c r="B282" s="49" t="s">
        <v>587</v>
      </c>
      <c r="C282" s="39">
        <v>7.3248863365835054E-2</v>
      </c>
      <c r="D282" s="50">
        <v>7.3035273431562506E-2</v>
      </c>
      <c r="E282" s="55">
        <v>0</v>
      </c>
      <c r="F282" s="56">
        <v>0</v>
      </c>
    </row>
    <row r="283" spans="1:6" x14ac:dyDescent="0.25">
      <c r="A283" s="54" t="s">
        <v>588</v>
      </c>
      <c r="B283" s="57" t="s">
        <v>589</v>
      </c>
      <c r="C283" s="39">
        <v>6.3552461088890969E-2</v>
      </c>
      <c r="D283" s="58">
        <v>6.4753346179588639E-2</v>
      </c>
      <c r="E283" s="55">
        <v>0</v>
      </c>
      <c r="F283" s="56">
        <v>0</v>
      </c>
    </row>
    <row r="284" spans="1:6" x14ac:dyDescent="0.25">
      <c r="A284" s="54" t="s">
        <v>590</v>
      </c>
      <c r="B284" s="49" t="s">
        <v>591</v>
      </c>
      <c r="C284" s="39">
        <v>7.3436895644210881E-2</v>
      </c>
      <c r="D284" s="58">
        <v>7.3436346561772517E-2</v>
      </c>
      <c r="E284" s="55">
        <v>0</v>
      </c>
      <c r="F284" s="56">
        <v>1</v>
      </c>
    </row>
    <row r="285" spans="1:6" x14ac:dyDescent="0.25">
      <c r="A285" s="54" t="s">
        <v>592</v>
      </c>
      <c r="B285" s="49" t="s">
        <v>593</v>
      </c>
      <c r="C285" s="39">
        <v>0.20736588826232416</v>
      </c>
      <c r="D285" s="58">
        <v>0.20687329218529071</v>
      </c>
      <c r="E285" s="55">
        <v>0</v>
      </c>
      <c r="F285" s="56">
        <v>0</v>
      </c>
    </row>
    <row r="286" spans="1:6" x14ac:dyDescent="0.25">
      <c r="A286" s="54" t="s">
        <v>594</v>
      </c>
      <c r="B286" s="49" t="s">
        <v>595</v>
      </c>
      <c r="C286" s="39">
        <v>0.12535162371890859</v>
      </c>
      <c r="D286" s="58">
        <v>0.12510415843340769</v>
      </c>
      <c r="E286" s="55">
        <v>0</v>
      </c>
      <c r="F286" s="56">
        <v>0</v>
      </c>
    </row>
    <row r="287" spans="1:6" x14ac:dyDescent="0.25">
      <c r="A287" s="54" t="s">
        <v>596</v>
      </c>
      <c r="B287" s="49" t="s">
        <v>597</v>
      </c>
      <c r="C287" s="39">
        <v>0.17488682299126798</v>
      </c>
      <c r="D287" s="50">
        <v>0.17485855921062365</v>
      </c>
      <c r="E287" s="55">
        <v>0</v>
      </c>
      <c r="F287" s="56">
        <v>0</v>
      </c>
    </row>
    <row r="288" spans="1:6" x14ac:dyDescent="0.25">
      <c r="A288" s="54" t="s">
        <v>598</v>
      </c>
      <c r="B288" s="49" t="s">
        <v>599</v>
      </c>
      <c r="C288" s="39">
        <v>0.20367334642283116</v>
      </c>
      <c r="D288" s="58">
        <v>0.20340328785249745</v>
      </c>
      <c r="E288" s="55">
        <v>0</v>
      </c>
      <c r="F288" s="56">
        <v>0</v>
      </c>
    </row>
    <row r="289" spans="1:6" x14ac:dyDescent="0.25">
      <c r="A289" s="54" t="s">
        <v>600</v>
      </c>
      <c r="B289" s="49" t="s">
        <v>601</v>
      </c>
      <c r="C289" s="39">
        <v>6.3403398787082343E-2</v>
      </c>
      <c r="D289" s="50">
        <v>6.346372429493799E-2</v>
      </c>
      <c r="E289" s="55">
        <v>0</v>
      </c>
      <c r="F289" s="56">
        <v>0</v>
      </c>
    </row>
    <row r="290" spans="1:6" x14ac:dyDescent="0.25">
      <c r="A290" s="54" t="s">
        <v>602</v>
      </c>
      <c r="B290" s="49" t="s">
        <v>603</v>
      </c>
      <c r="C290" s="39">
        <v>2.5697789918102308E-2</v>
      </c>
      <c r="D290" s="50">
        <v>2.5796253133075764E-2</v>
      </c>
      <c r="E290" s="55">
        <v>0</v>
      </c>
      <c r="F290" s="56">
        <v>0</v>
      </c>
    </row>
    <row r="291" spans="1:6" x14ac:dyDescent="0.25">
      <c r="A291" s="54" t="s">
        <v>604</v>
      </c>
      <c r="B291" s="49" t="s">
        <v>605</v>
      </c>
      <c r="C291" s="39">
        <v>1.9816588067869692E-2</v>
      </c>
      <c r="D291" s="50">
        <v>1.9819715367217983E-2</v>
      </c>
      <c r="E291" s="55">
        <v>0</v>
      </c>
      <c r="F291" s="56">
        <v>0</v>
      </c>
    </row>
    <row r="292" spans="1:6" x14ac:dyDescent="0.25">
      <c r="A292" s="54" t="s">
        <v>606</v>
      </c>
      <c r="B292" s="49" t="s">
        <v>607</v>
      </c>
      <c r="C292" s="39">
        <v>0.1647493026967719</v>
      </c>
      <c r="D292" s="50">
        <v>0.16443149223678305</v>
      </c>
      <c r="E292" s="55">
        <v>0</v>
      </c>
      <c r="F292" s="56">
        <v>0</v>
      </c>
    </row>
    <row r="293" spans="1:6" x14ac:dyDescent="0.25">
      <c r="A293" s="54" t="s">
        <v>608</v>
      </c>
      <c r="B293" s="49" t="s">
        <v>609</v>
      </c>
      <c r="C293" s="39">
        <v>7.3567256070208809E-2</v>
      </c>
      <c r="D293" s="50">
        <v>7.3476734760116971E-2</v>
      </c>
      <c r="E293" s="55">
        <v>0</v>
      </c>
      <c r="F293" s="56">
        <v>0</v>
      </c>
    </row>
    <row r="294" spans="1:6" x14ac:dyDescent="0.25">
      <c r="A294" s="54" t="s">
        <v>610</v>
      </c>
      <c r="B294" s="49" t="s">
        <v>611</v>
      </c>
      <c r="C294" s="39">
        <v>0.19605769174652549</v>
      </c>
      <c r="D294" s="50">
        <v>0.19604394489896021</v>
      </c>
      <c r="E294" s="55">
        <v>0</v>
      </c>
      <c r="F294" s="56">
        <v>0</v>
      </c>
    </row>
    <row r="295" spans="1:6" x14ac:dyDescent="0.25">
      <c r="A295" s="54" t="s">
        <v>612</v>
      </c>
      <c r="B295" s="49" t="s">
        <v>613</v>
      </c>
      <c r="C295" s="39">
        <v>0.14942864278395379</v>
      </c>
      <c r="D295" s="50">
        <v>0.14941083575492076</v>
      </c>
      <c r="E295" s="55">
        <v>0</v>
      </c>
      <c r="F295" s="56">
        <v>0</v>
      </c>
    </row>
    <row r="296" spans="1:6" x14ac:dyDescent="0.25">
      <c r="A296" s="54" t="s">
        <v>614</v>
      </c>
      <c r="B296" s="49" t="s">
        <v>615</v>
      </c>
      <c r="C296" s="39">
        <v>9.2694950758240944E-3</v>
      </c>
      <c r="D296" s="50">
        <v>9.2702495129645089E-3</v>
      </c>
      <c r="E296" s="55">
        <v>0</v>
      </c>
      <c r="F296" s="56">
        <v>0</v>
      </c>
    </row>
    <row r="297" spans="1:6" x14ac:dyDescent="0.25">
      <c r="A297" s="54" t="s">
        <v>616</v>
      </c>
      <c r="B297" s="49" t="s">
        <v>617</v>
      </c>
      <c r="C297" s="39">
        <v>1.2015954206342161E-2</v>
      </c>
      <c r="D297" s="50">
        <v>1.2016806455587122E-2</v>
      </c>
      <c r="E297" s="55">
        <v>0</v>
      </c>
      <c r="F297" s="56">
        <v>0</v>
      </c>
    </row>
    <row r="298" spans="1:6" x14ac:dyDescent="0.25">
      <c r="A298" s="54" t="s">
        <v>618</v>
      </c>
      <c r="B298" s="49" t="s">
        <v>619</v>
      </c>
      <c r="C298" s="39">
        <v>7.8283543510891659E-2</v>
      </c>
      <c r="D298" s="50">
        <v>7.818106461067538E-2</v>
      </c>
      <c r="E298" s="55">
        <v>0</v>
      </c>
      <c r="F298" s="56">
        <v>0</v>
      </c>
    </row>
    <row r="299" spans="1:6" x14ac:dyDescent="0.25">
      <c r="A299" s="54" t="s">
        <v>620</v>
      </c>
      <c r="B299" s="49" t="s">
        <v>621</v>
      </c>
      <c r="C299" s="39">
        <v>0.16313696195175342</v>
      </c>
      <c r="D299" s="50">
        <v>0.16314926780093492</v>
      </c>
      <c r="E299" s="55">
        <v>0</v>
      </c>
      <c r="F299" s="56">
        <v>0</v>
      </c>
    </row>
    <row r="300" spans="1:6" x14ac:dyDescent="0.25">
      <c r="A300" s="54" t="s">
        <v>622</v>
      </c>
      <c r="B300" s="49" t="s">
        <v>623</v>
      </c>
      <c r="C300" s="39">
        <v>0.16594069243831563</v>
      </c>
      <c r="D300" s="50">
        <v>0.16552185321901475</v>
      </c>
      <c r="E300" s="55">
        <v>0</v>
      </c>
      <c r="F300" s="56">
        <v>0</v>
      </c>
    </row>
    <row r="301" spans="1:6" x14ac:dyDescent="0.25">
      <c r="A301" s="54" t="s">
        <v>624</v>
      </c>
      <c r="B301" s="49" t="s">
        <v>625</v>
      </c>
      <c r="C301" s="39">
        <v>0.25828841466922325</v>
      </c>
      <c r="D301" s="50">
        <v>0.25830138205806141</v>
      </c>
      <c r="E301" s="55">
        <v>0</v>
      </c>
      <c r="F301" s="56">
        <v>0</v>
      </c>
    </row>
    <row r="302" spans="1:6" x14ac:dyDescent="0.25">
      <c r="A302" s="54" t="s">
        <v>626</v>
      </c>
      <c r="B302" s="49" t="s">
        <v>627</v>
      </c>
      <c r="C302" s="39">
        <v>0.12737808125421701</v>
      </c>
      <c r="D302" s="50">
        <v>0.12737851025368838</v>
      </c>
      <c r="E302" s="55">
        <v>0</v>
      </c>
      <c r="F302" s="56">
        <v>0</v>
      </c>
    </row>
    <row r="303" spans="1:6" x14ac:dyDescent="0.25">
      <c r="A303" s="54" t="s">
        <v>628</v>
      </c>
      <c r="B303" s="49" t="s">
        <v>629</v>
      </c>
      <c r="C303" s="39">
        <v>0.10008328301360331</v>
      </c>
      <c r="D303" s="50">
        <v>0.10008169709575075</v>
      </c>
      <c r="E303" s="55">
        <v>0</v>
      </c>
      <c r="F303" s="56">
        <v>0</v>
      </c>
    </row>
    <row r="304" spans="1:6" x14ac:dyDescent="0.25">
      <c r="A304" s="54" t="s">
        <v>630</v>
      </c>
      <c r="B304" s="49" t="s">
        <v>631</v>
      </c>
      <c r="C304" s="39">
        <v>6.1772213588044501E-2</v>
      </c>
      <c r="D304" s="50">
        <v>6.2721951802021295E-2</v>
      </c>
      <c r="E304" s="55">
        <v>0</v>
      </c>
      <c r="F304" s="56">
        <v>0</v>
      </c>
    </row>
    <row r="305" spans="1:6" x14ac:dyDescent="0.25">
      <c r="A305" s="54" t="s">
        <v>632</v>
      </c>
      <c r="B305" s="49" t="s">
        <v>633</v>
      </c>
      <c r="C305" s="39">
        <v>0.12633763573076423</v>
      </c>
      <c r="D305" s="50">
        <v>0.12638504146887608</v>
      </c>
      <c r="E305" s="55">
        <v>0</v>
      </c>
      <c r="F305" s="56">
        <v>0</v>
      </c>
    </row>
    <row r="306" spans="1:6" x14ac:dyDescent="0.25">
      <c r="A306" s="54" t="s">
        <v>634</v>
      </c>
      <c r="B306" s="49" t="s">
        <v>635</v>
      </c>
      <c r="C306" s="39">
        <v>8.3789078877840095E-2</v>
      </c>
      <c r="D306" s="50">
        <v>8.4709357538936991E-2</v>
      </c>
      <c r="E306" s="55">
        <v>0</v>
      </c>
      <c r="F306" s="56">
        <v>0</v>
      </c>
    </row>
    <row r="307" spans="1:6" x14ac:dyDescent="0.25">
      <c r="A307" s="54" t="s">
        <v>636</v>
      </c>
      <c r="B307" s="49" t="s">
        <v>637</v>
      </c>
      <c r="C307" s="39">
        <v>0.10037286924753941</v>
      </c>
      <c r="D307" s="50">
        <v>0.10004513083979122</v>
      </c>
      <c r="E307" s="55">
        <v>0</v>
      </c>
      <c r="F307" s="56">
        <v>0</v>
      </c>
    </row>
    <row r="308" spans="1:6" x14ac:dyDescent="0.25">
      <c r="A308" s="54" t="s">
        <v>638</v>
      </c>
      <c r="B308" s="49" t="s">
        <v>639</v>
      </c>
      <c r="C308" s="39">
        <v>8.0169590320129588E-2</v>
      </c>
      <c r="D308" s="50">
        <v>8.0545795209644805E-2</v>
      </c>
      <c r="E308" s="55">
        <v>0</v>
      </c>
      <c r="F308" s="56">
        <v>0</v>
      </c>
    </row>
    <row r="309" spans="1:6" x14ac:dyDescent="0.25">
      <c r="A309" s="54" t="s">
        <v>640</v>
      </c>
      <c r="B309" s="49" t="s">
        <v>641</v>
      </c>
      <c r="C309" s="39">
        <v>1.9923148360131725E-2</v>
      </c>
      <c r="D309" s="50">
        <v>1.9926907263838525E-2</v>
      </c>
      <c r="E309" s="55">
        <v>0</v>
      </c>
      <c r="F309" s="56">
        <v>0</v>
      </c>
    </row>
    <row r="310" spans="1:6" x14ac:dyDescent="0.25">
      <c r="A310" s="54" t="s">
        <v>642</v>
      </c>
      <c r="B310" s="49" t="s">
        <v>643</v>
      </c>
      <c r="C310" s="39">
        <v>2.008985656053917E-2</v>
      </c>
      <c r="D310" s="50">
        <v>2.0091845467691379E-2</v>
      </c>
      <c r="E310" s="55">
        <v>0</v>
      </c>
      <c r="F310" s="56">
        <v>0</v>
      </c>
    </row>
    <row r="311" spans="1:6" x14ac:dyDescent="0.25">
      <c r="A311" s="54" t="s">
        <v>644</v>
      </c>
      <c r="B311" s="49" t="s">
        <v>645</v>
      </c>
      <c r="C311" s="39">
        <v>4.3683769273644688E-2</v>
      </c>
      <c r="D311" s="50">
        <v>4.3711220802684567E-2</v>
      </c>
      <c r="E311" s="55">
        <v>0</v>
      </c>
      <c r="F311" s="56">
        <v>0</v>
      </c>
    </row>
    <row r="312" spans="1:6" x14ac:dyDescent="0.25">
      <c r="A312" s="54" t="s">
        <v>646</v>
      </c>
      <c r="B312" s="49" t="s">
        <v>647</v>
      </c>
      <c r="C312" s="39">
        <v>0.10674496382232487</v>
      </c>
      <c r="D312" s="50">
        <v>0.10710502795989574</v>
      </c>
      <c r="E312" s="55">
        <v>0</v>
      </c>
      <c r="F312" s="56">
        <v>0</v>
      </c>
    </row>
    <row r="313" spans="1:6" x14ac:dyDescent="0.25">
      <c r="A313" s="54" t="s">
        <v>648</v>
      </c>
      <c r="B313" s="49" t="s">
        <v>649</v>
      </c>
      <c r="C313" s="39">
        <v>6.2265998566394594E-2</v>
      </c>
      <c r="D313" s="50">
        <v>6.2173906219444748E-2</v>
      </c>
      <c r="E313" s="55">
        <v>0</v>
      </c>
      <c r="F313" s="56">
        <v>0</v>
      </c>
    </row>
    <row r="314" spans="1:6" x14ac:dyDescent="0.25">
      <c r="A314" s="54" t="s">
        <v>650</v>
      </c>
      <c r="B314" s="49" t="s">
        <v>651</v>
      </c>
      <c r="C314" s="39">
        <v>0.11651006648705389</v>
      </c>
      <c r="D314" s="50">
        <v>0.11637001659236963</v>
      </c>
      <c r="E314" s="55">
        <v>0</v>
      </c>
      <c r="F314" s="56">
        <v>0</v>
      </c>
    </row>
    <row r="315" spans="1:6" x14ac:dyDescent="0.25">
      <c r="A315" s="54" t="s">
        <v>652</v>
      </c>
      <c r="B315" s="49" t="s">
        <v>653</v>
      </c>
      <c r="C315" s="39">
        <v>6.0472297264364074E-2</v>
      </c>
      <c r="D315" s="50">
        <v>6.0323033339646122E-2</v>
      </c>
      <c r="E315" s="55">
        <v>0</v>
      </c>
      <c r="F315" s="56">
        <v>0</v>
      </c>
    </row>
    <row r="316" spans="1:6" x14ac:dyDescent="0.25">
      <c r="A316" s="54" t="s">
        <v>654</v>
      </c>
      <c r="B316" s="49" t="s">
        <v>655</v>
      </c>
      <c r="C316" s="39">
        <v>6.9511901568876613E-2</v>
      </c>
      <c r="D316" s="50">
        <v>6.9332067080474832E-2</v>
      </c>
      <c r="E316" s="55">
        <v>0</v>
      </c>
      <c r="F316" s="56">
        <v>0</v>
      </c>
    </row>
    <row r="317" spans="1:6" x14ac:dyDescent="0.25">
      <c r="A317" s="54" t="s">
        <v>656</v>
      </c>
      <c r="B317" s="49" t="s">
        <v>657</v>
      </c>
      <c r="C317" s="39">
        <v>5.9055134865920428E-2</v>
      </c>
      <c r="D317" s="50">
        <v>5.8909363454398275E-2</v>
      </c>
      <c r="E317" s="55">
        <v>0</v>
      </c>
      <c r="F317" s="56">
        <v>0</v>
      </c>
    </row>
    <row r="318" spans="1:6" x14ac:dyDescent="0.25">
      <c r="A318" s="54" t="s">
        <v>658</v>
      </c>
      <c r="B318" s="49" t="s">
        <v>659</v>
      </c>
      <c r="C318" s="39">
        <v>6.2648381649653861E-2</v>
      </c>
      <c r="D318" s="50">
        <v>6.2478761811599469E-2</v>
      </c>
      <c r="E318" s="55">
        <v>0</v>
      </c>
      <c r="F318" s="56">
        <v>0</v>
      </c>
    </row>
    <row r="319" spans="1:6" x14ac:dyDescent="0.25">
      <c r="A319" s="54" t="s">
        <v>660</v>
      </c>
      <c r="B319" s="49" t="s">
        <v>661</v>
      </c>
      <c r="C319" s="39">
        <v>9.1252833213049337E-3</v>
      </c>
      <c r="D319" s="50">
        <v>9.1264220677514524E-3</v>
      </c>
      <c r="E319" s="55">
        <v>0</v>
      </c>
      <c r="F319" s="56">
        <v>0</v>
      </c>
    </row>
    <row r="320" spans="1:6" x14ac:dyDescent="0.25">
      <c r="A320" s="54" t="s">
        <v>662</v>
      </c>
      <c r="B320" s="49" t="s">
        <v>663</v>
      </c>
      <c r="C320" s="39">
        <v>7.3289772931214539E-2</v>
      </c>
      <c r="D320" s="50">
        <v>7.3077038682554829E-2</v>
      </c>
      <c r="E320" s="55">
        <v>0</v>
      </c>
      <c r="F320" s="56">
        <v>0</v>
      </c>
    </row>
    <row r="321" spans="1:6" x14ac:dyDescent="0.25">
      <c r="A321" s="54" t="s">
        <v>664</v>
      </c>
      <c r="B321" s="49" t="s">
        <v>665</v>
      </c>
      <c r="C321" s="39">
        <v>8.573804416469169E-2</v>
      </c>
      <c r="D321" s="50">
        <v>8.5810115421946109E-2</v>
      </c>
      <c r="E321" s="55">
        <v>0</v>
      </c>
      <c r="F321" s="56">
        <v>0</v>
      </c>
    </row>
    <row r="322" spans="1:6" x14ac:dyDescent="0.25">
      <c r="A322" s="54" t="s">
        <v>666</v>
      </c>
      <c r="B322" s="49" t="s">
        <v>667</v>
      </c>
      <c r="C322" s="39">
        <v>2.0299994165103408E-2</v>
      </c>
      <c r="D322" s="50">
        <v>2.0303336839147909E-2</v>
      </c>
      <c r="E322" s="55">
        <v>0</v>
      </c>
      <c r="F322" s="56">
        <v>0</v>
      </c>
    </row>
    <row r="323" spans="1:6" x14ac:dyDescent="0.25">
      <c r="A323" s="54" t="s">
        <v>668</v>
      </c>
      <c r="B323" s="57" t="s">
        <v>669</v>
      </c>
      <c r="C323" s="39">
        <v>0.10871293573147302</v>
      </c>
      <c r="D323" s="50">
        <v>0.10891469817476383</v>
      </c>
      <c r="E323" s="55">
        <v>0</v>
      </c>
      <c r="F323" s="56">
        <v>0</v>
      </c>
    </row>
    <row r="324" spans="1:6" x14ac:dyDescent="0.25">
      <c r="A324" s="54" t="s">
        <v>670</v>
      </c>
      <c r="B324" s="49" t="s">
        <v>671</v>
      </c>
      <c r="C324" s="39">
        <v>6.2952821680346036E-2</v>
      </c>
      <c r="D324" s="50">
        <v>6.2799395453228199E-2</v>
      </c>
      <c r="E324" s="55">
        <v>0</v>
      </c>
      <c r="F324" s="56">
        <v>0</v>
      </c>
    </row>
    <row r="325" spans="1:6" x14ac:dyDescent="0.25">
      <c r="A325" s="54" t="s">
        <v>672</v>
      </c>
      <c r="B325" s="49" t="s">
        <v>673</v>
      </c>
      <c r="C325" s="39">
        <v>6.6761720635040975E-2</v>
      </c>
      <c r="D325" s="50">
        <v>6.6565913034448435E-2</v>
      </c>
      <c r="E325" s="55">
        <v>0</v>
      </c>
      <c r="F325" s="56">
        <v>0</v>
      </c>
    </row>
    <row r="326" spans="1:6" x14ac:dyDescent="0.25">
      <c r="A326" s="54" t="s">
        <v>674</v>
      </c>
      <c r="B326" s="49" t="s">
        <v>675</v>
      </c>
      <c r="C326" s="39">
        <v>5.9224684174192924E-2</v>
      </c>
      <c r="D326" s="50">
        <v>5.9167604827207836E-2</v>
      </c>
      <c r="E326" s="55">
        <v>0</v>
      </c>
      <c r="F326" s="56">
        <v>0</v>
      </c>
    </row>
    <row r="327" spans="1:6" x14ac:dyDescent="0.25">
      <c r="A327" s="54" t="s">
        <v>674</v>
      </c>
      <c r="B327" s="49" t="s">
        <v>676</v>
      </c>
      <c r="C327" s="39">
        <v>9.364244784728902E-2</v>
      </c>
      <c r="D327" s="50">
        <v>9.3552197475375048E-2</v>
      </c>
      <c r="E327" s="55">
        <v>1</v>
      </c>
      <c r="F327" s="56">
        <v>0</v>
      </c>
    </row>
    <row r="328" spans="1:6" x14ac:dyDescent="0.25">
      <c r="A328" s="54" t="s">
        <v>677</v>
      </c>
      <c r="B328" s="49" t="s">
        <v>678</v>
      </c>
      <c r="C328" s="39">
        <v>5.2926608655618775E-2</v>
      </c>
      <c r="D328" s="50">
        <v>5.3133928846860572E-2</v>
      </c>
      <c r="E328" s="55">
        <v>0</v>
      </c>
      <c r="F328" s="56">
        <v>0</v>
      </c>
    </row>
    <row r="329" spans="1:6" x14ac:dyDescent="0.25">
      <c r="A329" s="54" t="s">
        <v>679</v>
      </c>
      <c r="B329" s="49" t="s">
        <v>680</v>
      </c>
      <c r="C329" s="39">
        <v>3.329601908329112E-2</v>
      </c>
      <c r="D329" s="50">
        <v>3.3295266271829931E-2</v>
      </c>
      <c r="E329" s="55">
        <v>0</v>
      </c>
      <c r="F329" s="56">
        <v>0</v>
      </c>
    </row>
    <row r="330" spans="1:6" x14ac:dyDescent="0.25">
      <c r="A330" s="54" t="s">
        <v>681</v>
      </c>
      <c r="B330" s="57" t="s">
        <v>682</v>
      </c>
      <c r="C330" s="39">
        <v>6.2217131146741864E-2</v>
      </c>
      <c r="D330" s="50">
        <v>6.2163563217423008E-2</v>
      </c>
      <c r="E330" s="55">
        <v>0</v>
      </c>
      <c r="F330" s="56">
        <v>0</v>
      </c>
    </row>
    <row r="331" spans="1:6" ht="15.75" customHeight="1" x14ac:dyDescent="0.25">
      <c r="A331" s="54" t="s">
        <v>683</v>
      </c>
      <c r="B331" s="49" t="s">
        <v>684</v>
      </c>
      <c r="C331" s="39">
        <v>4.9300643991314085E-2</v>
      </c>
      <c r="D331" s="50">
        <v>4.9196665446510857E-2</v>
      </c>
      <c r="E331" s="55">
        <v>0</v>
      </c>
      <c r="F331" s="56">
        <v>0</v>
      </c>
    </row>
    <row r="332" spans="1:6" x14ac:dyDescent="0.25">
      <c r="A332" s="54" t="s">
        <v>685</v>
      </c>
      <c r="B332" s="49" t="s">
        <v>686</v>
      </c>
      <c r="C332" s="39">
        <v>3.6355626015700054E-2</v>
      </c>
      <c r="D332" s="50">
        <v>3.6363033886023813E-2</v>
      </c>
      <c r="E332" s="55">
        <v>0</v>
      </c>
      <c r="F332" s="56">
        <v>0</v>
      </c>
    </row>
    <row r="333" spans="1:6" x14ac:dyDescent="0.25">
      <c r="A333" s="54" t="s">
        <v>687</v>
      </c>
      <c r="B333" s="57" t="s">
        <v>688</v>
      </c>
      <c r="C333" s="39">
        <v>9.2058386550222138E-2</v>
      </c>
      <c r="D333" s="50">
        <v>9.1824812167726227E-2</v>
      </c>
      <c r="E333" s="55">
        <v>0</v>
      </c>
      <c r="F333" s="56">
        <v>0</v>
      </c>
    </row>
    <row r="334" spans="1:6" x14ac:dyDescent="0.25">
      <c r="A334" s="54" t="s">
        <v>689</v>
      </c>
      <c r="B334" s="57" t="s">
        <v>690</v>
      </c>
      <c r="C334" s="39">
        <v>7.3819488246890191E-2</v>
      </c>
      <c r="D334" s="50">
        <v>7.3737789735531314E-2</v>
      </c>
      <c r="E334" s="55">
        <v>0</v>
      </c>
      <c r="F334" s="56">
        <v>0</v>
      </c>
    </row>
    <row r="335" spans="1:6" x14ac:dyDescent="0.25">
      <c r="A335" s="54" t="s">
        <v>691</v>
      </c>
      <c r="B335" s="49" t="s">
        <v>692</v>
      </c>
      <c r="C335" s="39">
        <v>0.11959809205667667</v>
      </c>
      <c r="D335" s="50">
        <v>0.11953995648446428</v>
      </c>
      <c r="E335" s="55">
        <v>0</v>
      </c>
      <c r="F335" s="56">
        <v>0</v>
      </c>
    </row>
    <row r="336" spans="1:6" x14ac:dyDescent="0.25">
      <c r="A336" s="54" t="s">
        <v>693</v>
      </c>
      <c r="B336" s="49" t="s">
        <v>694</v>
      </c>
      <c r="C336" s="39">
        <v>7.454128183765453E-2</v>
      </c>
      <c r="D336" s="50">
        <v>7.4326296806159764E-2</v>
      </c>
      <c r="E336" s="55">
        <v>0</v>
      </c>
      <c r="F336" s="56">
        <v>0</v>
      </c>
    </row>
    <row r="337" spans="1:6" x14ac:dyDescent="0.25">
      <c r="A337" s="54" t="s">
        <v>693</v>
      </c>
      <c r="B337" s="57" t="s">
        <v>695</v>
      </c>
      <c r="C337" s="39">
        <v>0.11786011515776494</v>
      </c>
      <c r="D337" s="50">
        <v>0.1175201939765817</v>
      </c>
      <c r="E337" s="55">
        <v>1</v>
      </c>
      <c r="F337" s="56">
        <v>0</v>
      </c>
    </row>
    <row r="338" spans="1:6" x14ac:dyDescent="0.25">
      <c r="A338" s="54" t="s">
        <v>696</v>
      </c>
      <c r="B338" s="49" t="s">
        <v>697</v>
      </c>
      <c r="C338" s="39">
        <v>7.0735470310141629E-2</v>
      </c>
      <c r="D338" s="50">
        <v>7.0604914672525665E-2</v>
      </c>
      <c r="E338" s="55">
        <v>0</v>
      </c>
      <c r="F338" s="56">
        <v>0</v>
      </c>
    </row>
    <row r="339" spans="1:6" x14ac:dyDescent="0.25">
      <c r="A339" s="54" t="s">
        <v>698</v>
      </c>
      <c r="B339" s="49" t="s">
        <v>699</v>
      </c>
      <c r="C339" s="39">
        <v>5.529311289315917E-2</v>
      </c>
      <c r="D339" s="50">
        <v>5.5144201806426964E-2</v>
      </c>
      <c r="E339" s="55">
        <v>0</v>
      </c>
      <c r="F339" s="56">
        <v>0</v>
      </c>
    </row>
    <row r="340" spans="1:6" x14ac:dyDescent="0.25">
      <c r="A340" s="54"/>
      <c r="B340" s="49"/>
      <c r="C340" s="39"/>
      <c r="D340" s="50"/>
      <c r="E340" s="55"/>
      <c r="F340" s="56"/>
    </row>
    <row r="341" spans="1:6" x14ac:dyDescent="0.25">
      <c r="A341" s="54"/>
      <c r="B341" s="57"/>
      <c r="C341" s="39"/>
      <c r="D341" s="50"/>
      <c r="E341" s="55"/>
      <c r="F341" s="56"/>
    </row>
    <row r="342" spans="1:6" x14ac:dyDescent="0.25">
      <c r="A342" s="54"/>
      <c r="B342" s="49"/>
      <c r="C342" s="39"/>
      <c r="D342" s="50"/>
      <c r="E342" s="55"/>
      <c r="F342" s="56"/>
    </row>
    <row r="343" spans="1:6" x14ac:dyDescent="0.25">
      <c r="A343" s="54"/>
      <c r="B343" s="49"/>
      <c r="C343" s="39"/>
      <c r="D343" s="50"/>
      <c r="E343" s="55"/>
      <c r="F343" s="56"/>
    </row>
    <row r="344" spans="1:6" x14ac:dyDescent="0.25">
      <c r="A344" s="54"/>
      <c r="B344" s="49"/>
      <c r="C344" s="39"/>
      <c r="D344" s="50"/>
      <c r="E344" s="55"/>
      <c r="F344" s="56"/>
    </row>
    <row r="345" spans="1:6" x14ac:dyDescent="0.25">
      <c r="A345" s="54"/>
      <c r="B345" s="49"/>
      <c r="C345" s="39"/>
      <c r="D345" s="50"/>
      <c r="E345" s="55"/>
      <c r="F345" s="56"/>
    </row>
    <row r="346" spans="1:6" x14ac:dyDescent="0.25">
      <c r="A346" s="54"/>
      <c r="B346" s="49"/>
      <c r="C346" s="39"/>
      <c r="D346" s="50"/>
      <c r="E346" s="55"/>
      <c r="F346" s="56"/>
    </row>
    <row r="347" spans="1:6" x14ac:dyDescent="0.25">
      <c r="A347" s="54"/>
      <c r="B347" s="49"/>
      <c r="C347" s="39"/>
      <c r="D347" s="50"/>
      <c r="E347" s="55"/>
      <c r="F347" s="56"/>
    </row>
    <row r="348" spans="1:6" x14ac:dyDescent="0.25">
      <c r="A348" s="54"/>
      <c r="B348" s="49"/>
      <c r="C348" s="39"/>
      <c r="D348" s="50"/>
      <c r="E348" s="55"/>
      <c r="F348" s="56"/>
    </row>
  </sheetData>
  <mergeCells count="8">
    <mergeCell ref="A1:F1"/>
    <mergeCell ref="A2:F2"/>
    <mergeCell ref="A3:A4"/>
    <mergeCell ref="B3:B4"/>
    <mergeCell ref="C3:C4"/>
    <mergeCell ref="D3:D4"/>
    <mergeCell ref="E3:E4"/>
    <mergeCell ref="F3:F4"/>
  </mergeCells>
  <conditionalFormatting sqref="E348:F349 E5:F346">
    <cfRule type="cellIs" dxfId="17" priority="9" stopIfTrue="1" operator="equal">
      <formula>1</formula>
    </cfRule>
  </conditionalFormatting>
  <conditionalFormatting sqref="E347:F347">
    <cfRule type="cellIs" dxfId="16" priority="8" stopIfTrue="1" operator="equal">
      <formula>1</formula>
    </cfRule>
  </conditionalFormatting>
  <conditionalFormatting sqref="E1:F2">
    <cfRule type="cellIs" dxfId="15" priority="11" stopIfTrue="1" operator="equal">
      <formula>1</formula>
    </cfRule>
  </conditionalFormatting>
  <conditionalFormatting sqref="E3:F4">
    <cfRule type="cellIs" dxfId="14" priority="10" stopIfTrue="1" operator="equal">
      <formula>1</formula>
    </cfRule>
  </conditionalFormatting>
  <conditionalFormatting sqref="D350">
    <cfRule type="cellIs" dxfId="13" priority="1" stopIfTrue="1" operator="equal">
      <formula>1</formula>
    </cfRule>
  </conditionalFormatting>
  <pageMargins left="0.7" right="0.7" top="0.75" bottom="0.75" header="0.3" footer="0.3"/>
  <pageSetup scale="12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0"/>
  <sheetViews>
    <sheetView view="pageBreakPreview" zoomScale="80" zoomScaleNormal="100" zoomScaleSheetLayoutView="80" workbookViewId="0">
      <selection sqref="A1:D1"/>
    </sheetView>
  </sheetViews>
  <sheetFormatPr defaultColWidth="11.42578125" defaultRowHeight="15" x14ac:dyDescent="0.25"/>
  <cols>
    <col min="1" max="1" width="11.7109375" bestFit="1" customWidth="1"/>
    <col min="2" max="2" width="60.5703125" customWidth="1"/>
    <col min="3" max="3" width="29.28515625" bestFit="1" customWidth="1"/>
    <col min="4" max="4" width="28.7109375" bestFit="1" customWidth="1"/>
  </cols>
  <sheetData>
    <row r="1" spans="1:4" ht="60" customHeight="1" x14ac:dyDescent="0.25">
      <c r="A1" s="114"/>
      <c r="B1" s="114"/>
      <c r="C1" s="114"/>
      <c r="D1" s="114"/>
    </row>
    <row r="2" spans="1:4" ht="50.1" customHeight="1" thickBot="1" x14ac:dyDescent="0.3">
      <c r="A2" s="105" t="str">
        <f>"MARGIN INTERVALS EFFECTIVE ON "&amp;'OPTIONS - MARGIN INTERVALS'!A1</f>
        <v>MARGIN INTERVALS EFFECTIVE ON MAY 12, 2025</v>
      </c>
      <c r="B2" s="106"/>
      <c r="C2" s="106"/>
      <c r="D2" s="106"/>
    </row>
    <row r="3" spans="1:4" ht="15" customHeight="1" x14ac:dyDescent="0.25">
      <c r="A3" s="115" t="s">
        <v>17</v>
      </c>
      <c r="B3" s="115" t="s">
        <v>12</v>
      </c>
      <c r="C3" s="115" t="s">
        <v>13</v>
      </c>
      <c r="D3" s="115" t="s">
        <v>14</v>
      </c>
    </row>
    <row r="4" spans="1:4" ht="15.75" thickBot="1" x14ac:dyDescent="0.3">
      <c r="A4" s="116"/>
      <c r="B4" s="116"/>
      <c r="C4" s="116"/>
      <c r="D4" s="116"/>
    </row>
    <row r="5" spans="1:4" x14ac:dyDescent="0.25">
      <c r="A5" s="48" t="s">
        <v>700</v>
      </c>
      <c r="B5" s="49" t="s">
        <v>701</v>
      </c>
      <c r="C5" s="39">
        <v>1.9628948297235861E-2</v>
      </c>
      <c r="D5" s="50">
        <v>1.9782300255168309E-2</v>
      </c>
    </row>
    <row r="6" spans="1:4" x14ac:dyDescent="0.25">
      <c r="A6" s="48" t="s">
        <v>702</v>
      </c>
      <c r="B6" s="49" t="s">
        <v>703</v>
      </c>
      <c r="C6" s="39">
        <v>1.1979346035171645E-2</v>
      </c>
      <c r="D6" s="50">
        <v>1.2072124363163361E-2</v>
      </c>
    </row>
    <row r="7" spans="1:4" x14ac:dyDescent="0.25">
      <c r="A7" s="48" t="s">
        <v>704</v>
      </c>
      <c r="B7" s="49" t="s">
        <v>705</v>
      </c>
      <c r="C7" s="39">
        <v>5.6113633722711534E-3</v>
      </c>
      <c r="D7" s="50">
        <v>5.6298217930278414E-3</v>
      </c>
    </row>
    <row r="8" spans="1:4" x14ac:dyDescent="0.25">
      <c r="A8" s="48" t="s">
        <v>706</v>
      </c>
      <c r="B8" s="49" t="s">
        <v>707</v>
      </c>
      <c r="C8" s="39">
        <v>2.0764901756077652E-3</v>
      </c>
      <c r="D8" s="50">
        <v>2.0768897919790971E-3</v>
      </c>
    </row>
    <row r="9" spans="1:4" x14ac:dyDescent="0.25">
      <c r="A9" s="48" t="s">
        <v>708</v>
      </c>
      <c r="B9" s="49" t="s">
        <v>709</v>
      </c>
      <c r="C9" s="39">
        <v>1.6902492532008433E-3</v>
      </c>
      <c r="D9" s="50">
        <v>1.6876782403197435E-3</v>
      </c>
    </row>
    <row r="10" spans="1:4" x14ac:dyDescent="0.25">
      <c r="A10" s="48" t="s">
        <v>710</v>
      </c>
      <c r="B10" s="49" t="s">
        <v>709</v>
      </c>
      <c r="C10" s="39">
        <v>2.95616661604561E-3</v>
      </c>
      <c r="D10" s="50">
        <v>2.9715121676439546E-3</v>
      </c>
    </row>
    <row r="11" spans="1:4" x14ac:dyDescent="0.25">
      <c r="A11" s="48" t="s">
        <v>711</v>
      </c>
      <c r="B11" s="49" t="s">
        <v>709</v>
      </c>
      <c r="C11" s="39">
        <v>3.2501501790571457E-3</v>
      </c>
      <c r="D11" s="50">
        <v>3.273277607385652E-3</v>
      </c>
    </row>
    <row r="12" spans="1:4" x14ac:dyDescent="0.25">
      <c r="A12" s="48" t="s">
        <v>712</v>
      </c>
      <c r="B12" s="49" t="s">
        <v>709</v>
      </c>
      <c r="C12" s="39">
        <v>3.1544043936997802E-3</v>
      </c>
      <c r="D12" s="50">
        <v>3.1749639687955766E-3</v>
      </c>
    </row>
    <row r="13" spans="1:4" x14ac:dyDescent="0.25">
      <c r="A13" s="48" t="s">
        <v>713</v>
      </c>
      <c r="B13" s="49" t="s">
        <v>714</v>
      </c>
      <c r="C13" s="39">
        <v>4.5576465660500345E-2</v>
      </c>
      <c r="D13" s="50">
        <v>4.5526384929811058E-2</v>
      </c>
    </row>
    <row r="14" spans="1:4" x14ac:dyDescent="0.25">
      <c r="A14" s="63" t="s">
        <v>715</v>
      </c>
      <c r="B14" s="49" t="s">
        <v>716</v>
      </c>
      <c r="C14" s="39">
        <v>6.3170621692898013E-2</v>
      </c>
      <c r="D14" s="50">
        <v>6.3011347503835233E-2</v>
      </c>
    </row>
    <row r="15" spans="1:4" x14ac:dyDescent="0.25">
      <c r="A15" s="48" t="s">
        <v>717</v>
      </c>
      <c r="B15" s="49" t="s">
        <v>718</v>
      </c>
      <c r="C15" s="39">
        <v>6.1600624455479237E-2</v>
      </c>
      <c r="D15" s="50">
        <v>6.1429571462847443E-2</v>
      </c>
    </row>
    <row r="16" spans="1:4" x14ac:dyDescent="0.25">
      <c r="A16" s="48" t="s">
        <v>719</v>
      </c>
      <c r="B16" s="49" t="s">
        <v>720</v>
      </c>
      <c r="C16" s="39">
        <v>2.5547374399470631E-2</v>
      </c>
      <c r="D16" s="50">
        <v>2.52899126115026E-2</v>
      </c>
    </row>
    <row r="17" spans="1:4" x14ac:dyDescent="0.25">
      <c r="A17" s="63" t="s">
        <v>721</v>
      </c>
      <c r="B17" s="49" t="s">
        <v>720</v>
      </c>
      <c r="C17" s="39">
        <v>4.5757395314123435E-2</v>
      </c>
      <c r="D17" s="50">
        <v>4.5297510322470314E-2</v>
      </c>
    </row>
    <row r="18" spans="1:4" x14ac:dyDescent="0.25">
      <c r="A18" s="63" t="s">
        <v>722</v>
      </c>
      <c r="B18" s="49" t="s">
        <v>720</v>
      </c>
      <c r="C18" s="39">
        <v>7.4431224058865944E-2</v>
      </c>
      <c r="D18" s="50">
        <v>7.36831525696552E-2</v>
      </c>
    </row>
    <row r="19" spans="1:4" x14ac:dyDescent="0.25">
      <c r="A19" s="63" t="s">
        <v>723</v>
      </c>
      <c r="B19" s="49" t="s">
        <v>724</v>
      </c>
      <c r="C19" s="39">
        <v>6.0220275203205199E-2</v>
      </c>
      <c r="D19" s="50">
        <v>6.0054411513709195E-2</v>
      </c>
    </row>
    <row r="20" spans="1:4" x14ac:dyDescent="0.25">
      <c r="A20" s="63" t="s">
        <v>725</v>
      </c>
      <c r="B20" s="49" t="s">
        <v>726</v>
      </c>
      <c r="C20" s="39">
        <v>0.1248315515598222</v>
      </c>
      <c r="D20" s="50">
        <v>0.12471259957857872</v>
      </c>
    </row>
    <row r="21" spans="1:4" x14ac:dyDescent="0.25">
      <c r="A21" s="63" t="s">
        <v>727</v>
      </c>
      <c r="B21" s="53" t="s">
        <v>728</v>
      </c>
      <c r="C21" s="39">
        <v>6.4743937166545681E-2</v>
      </c>
      <c r="D21" s="50">
        <v>6.4642311810123115E-2</v>
      </c>
    </row>
    <row r="22" spans="1:4" x14ac:dyDescent="0.25">
      <c r="A22" s="63" t="s">
        <v>729</v>
      </c>
      <c r="B22" s="53" t="s">
        <v>730</v>
      </c>
      <c r="C22" s="39">
        <v>8.5465177376532975E-2</v>
      </c>
      <c r="D22" s="50">
        <v>8.5268594885059099E-2</v>
      </c>
    </row>
    <row r="23" spans="1:4" x14ac:dyDescent="0.25">
      <c r="A23" s="63" t="s">
        <v>731</v>
      </c>
      <c r="B23" s="53" t="s">
        <v>732</v>
      </c>
      <c r="C23" s="39">
        <v>6.3582212833677418E-2</v>
      </c>
      <c r="D23" s="50">
        <v>6.3428146449800618E-2</v>
      </c>
    </row>
    <row r="24" spans="1:4" x14ac:dyDescent="0.25">
      <c r="A24" s="63" t="s">
        <v>733</v>
      </c>
      <c r="B24" s="53" t="s">
        <v>734</v>
      </c>
      <c r="C24" s="39">
        <v>6.4516211825573974E-2</v>
      </c>
      <c r="D24" s="50">
        <v>6.4414998237915147E-2</v>
      </c>
    </row>
    <row r="25" spans="1:4" x14ac:dyDescent="0.25">
      <c r="A25" s="63" t="s">
        <v>735</v>
      </c>
      <c r="B25" s="53" t="s">
        <v>736</v>
      </c>
      <c r="C25" s="39">
        <v>9.1108509513329841E-2</v>
      </c>
      <c r="D25" s="50">
        <v>9.0875726203063029E-2</v>
      </c>
    </row>
    <row r="26" spans="1:4" x14ac:dyDescent="0.25">
      <c r="A26" s="63" t="s">
        <v>737</v>
      </c>
      <c r="B26" s="53" t="s">
        <v>738</v>
      </c>
      <c r="C26" s="39">
        <v>6.1207983147380463E-2</v>
      </c>
      <c r="D26" s="50">
        <v>6.1059712701775633E-2</v>
      </c>
    </row>
    <row r="27" spans="1:4" x14ac:dyDescent="0.25">
      <c r="A27" s="63" t="s">
        <v>739</v>
      </c>
      <c r="B27" s="53" t="s">
        <v>740</v>
      </c>
      <c r="C27" s="39">
        <v>6.3582212833677418E-2</v>
      </c>
      <c r="D27" s="50">
        <v>6.3428146449800618E-2</v>
      </c>
    </row>
    <row r="28" spans="1:4" x14ac:dyDescent="0.25">
      <c r="A28" s="63" t="s">
        <v>741</v>
      </c>
      <c r="B28" s="53" t="s">
        <v>742</v>
      </c>
      <c r="C28" s="39">
        <v>6.3999216682383592E-2</v>
      </c>
      <c r="D28" s="50">
        <v>6.3824669974181208E-2</v>
      </c>
    </row>
    <row r="29" spans="1:4" x14ac:dyDescent="0.25">
      <c r="A29" s="63" t="s">
        <v>743</v>
      </c>
      <c r="B29" s="53" t="s">
        <v>744</v>
      </c>
      <c r="C29" s="39">
        <v>5.447685592438356E-2</v>
      </c>
      <c r="D29" s="50">
        <v>5.4910263143960358E-2</v>
      </c>
    </row>
    <row r="30" spans="1:4" x14ac:dyDescent="0.25">
      <c r="A30" s="63" t="s">
        <v>745</v>
      </c>
      <c r="B30" s="53" t="s">
        <v>746</v>
      </c>
      <c r="C30" s="39">
        <v>4.8849396586225828E-2</v>
      </c>
      <c r="D30" s="50">
        <v>4.8714945604106122E-2</v>
      </c>
    </row>
    <row r="31" spans="1:4" x14ac:dyDescent="0.25">
      <c r="A31" s="63" t="s">
        <v>747</v>
      </c>
      <c r="B31" s="53" t="s">
        <v>748</v>
      </c>
      <c r="C31" s="39">
        <v>7.4144884361481853E-2</v>
      </c>
      <c r="D31" s="50">
        <v>7.3974873025226789E-2</v>
      </c>
    </row>
    <row r="32" spans="1:4" x14ac:dyDescent="0.25">
      <c r="A32" s="63" t="s">
        <v>749</v>
      </c>
      <c r="B32" s="53" t="s">
        <v>750</v>
      </c>
      <c r="C32" s="39">
        <v>0.10908611247707783</v>
      </c>
      <c r="D32" s="50">
        <v>0.10940612894393179</v>
      </c>
    </row>
    <row r="33" spans="1:4" x14ac:dyDescent="0.25">
      <c r="A33" s="63"/>
      <c r="B33" s="53"/>
      <c r="C33" s="39"/>
      <c r="D33" s="50"/>
    </row>
    <row r="34" spans="1:4" x14ac:dyDescent="0.25">
      <c r="A34" s="63"/>
      <c r="B34" s="53"/>
      <c r="C34" s="39"/>
      <c r="D34" s="50"/>
    </row>
    <row r="35" spans="1:4" x14ac:dyDescent="0.25">
      <c r="A35" s="63"/>
      <c r="B35" s="53"/>
      <c r="C35" s="39"/>
      <c r="D35" s="50"/>
    </row>
    <row r="36" spans="1:4" x14ac:dyDescent="0.25">
      <c r="A36" s="63"/>
      <c r="B36" s="53"/>
      <c r="C36" s="39"/>
      <c r="D36" s="50"/>
    </row>
    <row r="37" spans="1:4" x14ac:dyDescent="0.25">
      <c r="A37" s="63"/>
      <c r="B37" s="53"/>
      <c r="C37" s="39"/>
      <c r="D37" s="50"/>
    </row>
    <row r="38" spans="1:4" x14ac:dyDescent="0.25">
      <c r="A38" s="63"/>
      <c r="B38" s="53"/>
      <c r="C38" s="39"/>
      <c r="D38" s="50"/>
    </row>
    <row r="39" spans="1:4" x14ac:dyDescent="0.25">
      <c r="A39" s="63"/>
      <c r="B39" s="53"/>
      <c r="C39" s="39"/>
      <c r="D39" s="50"/>
    </row>
    <row r="40" spans="1:4" x14ac:dyDescent="0.25">
      <c r="A40" s="63"/>
      <c r="B40" s="53"/>
      <c r="C40" s="39"/>
      <c r="D40" s="50"/>
    </row>
  </sheetData>
  <mergeCells count="6">
    <mergeCell ref="A1:D1"/>
    <mergeCell ref="A2:D2"/>
    <mergeCell ref="A3:A4"/>
    <mergeCell ref="B3:B4"/>
    <mergeCell ref="C3:C4"/>
    <mergeCell ref="D3:D4"/>
  </mergeCells>
  <pageMargins left="0.7" right="0.7" top="0.75" bottom="0.75" header="0.3" footer="0.3"/>
  <pageSetup scale="69" orientation="portrait" horizontalDpi="1200" verticalDpi="120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34"/>
  <sheetViews>
    <sheetView view="pageBreakPreview" zoomScale="80" zoomScaleNormal="80" zoomScaleSheetLayoutView="80" workbookViewId="0">
      <selection sqref="A1:D1"/>
    </sheetView>
  </sheetViews>
  <sheetFormatPr defaultColWidth="11.42578125" defaultRowHeight="15" x14ac:dyDescent="0.25"/>
  <cols>
    <col min="1" max="1" width="12.85546875" customWidth="1"/>
    <col min="2" max="2" width="43.7109375" bestFit="1" customWidth="1"/>
    <col min="3" max="3" width="34.28515625" bestFit="1" customWidth="1"/>
    <col min="4" max="4" width="33.42578125" bestFit="1" customWidth="1"/>
  </cols>
  <sheetData>
    <row r="1" spans="1:4" ht="60" customHeight="1" x14ac:dyDescent="0.25">
      <c r="A1" s="117"/>
      <c r="B1" s="118"/>
      <c r="C1" s="118"/>
      <c r="D1" s="118"/>
    </row>
    <row r="2" spans="1:4" ht="50.1" customHeight="1" thickBot="1" x14ac:dyDescent="0.3">
      <c r="A2" s="105" t="str">
        <f>"MARGIN INTERVALS EFFECTIVE ON "&amp;'OPTIONS - MARGIN INTERVALS'!A1</f>
        <v>MARGIN INTERVALS EFFECTIVE ON MAY 12, 2025</v>
      </c>
      <c r="B2" s="106"/>
      <c r="C2" s="106"/>
      <c r="D2" s="106"/>
    </row>
    <row r="3" spans="1:4" ht="15" customHeight="1" x14ac:dyDescent="0.25">
      <c r="A3" s="119" t="s">
        <v>17</v>
      </c>
      <c r="B3" s="121" t="s">
        <v>12</v>
      </c>
      <c r="C3" s="123" t="s">
        <v>13</v>
      </c>
      <c r="D3" s="125" t="s">
        <v>14</v>
      </c>
    </row>
    <row r="4" spans="1:4" ht="15.75" thickBot="1" x14ac:dyDescent="0.3">
      <c r="A4" s="120"/>
      <c r="B4" s="122"/>
      <c r="C4" s="124"/>
      <c r="D4" s="126"/>
    </row>
    <row r="5" spans="1:4" x14ac:dyDescent="0.25">
      <c r="A5" s="37" t="s">
        <v>751</v>
      </c>
      <c r="B5" s="38" t="s">
        <v>77</v>
      </c>
      <c r="C5" s="64">
        <v>0.1482360755724082</v>
      </c>
      <c r="D5" s="40">
        <v>0.14797270638925336</v>
      </c>
    </row>
    <row r="6" spans="1:4" x14ac:dyDescent="0.25">
      <c r="A6" s="48" t="s">
        <v>752</v>
      </c>
      <c r="B6" s="49" t="s">
        <v>57</v>
      </c>
      <c r="C6" s="39">
        <v>0.13073077402418237</v>
      </c>
      <c r="D6" s="45">
        <v>0.13062285831499199</v>
      </c>
    </row>
    <row r="7" spans="1:4" x14ac:dyDescent="0.25">
      <c r="A7" s="48" t="s">
        <v>753</v>
      </c>
      <c r="B7" s="49" t="s">
        <v>67</v>
      </c>
      <c r="C7" s="39">
        <v>7.0219577996704474E-2</v>
      </c>
      <c r="D7" s="50">
        <v>7.0208677558548108E-2</v>
      </c>
    </row>
    <row r="8" spans="1:4" x14ac:dyDescent="0.25">
      <c r="A8" s="48" t="s">
        <v>754</v>
      </c>
      <c r="B8" s="49" t="s">
        <v>79</v>
      </c>
      <c r="C8" s="39">
        <v>0.10991995772821089</v>
      </c>
      <c r="D8" s="50">
        <v>0.10954494264335873</v>
      </c>
    </row>
    <row r="9" spans="1:4" x14ac:dyDescent="0.25">
      <c r="A9" s="48" t="s">
        <v>755</v>
      </c>
      <c r="B9" s="49" t="s">
        <v>45</v>
      </c>
      <c r="C9" s="39">
        <v>0.12901222003060767</v>
      </c>
      <c r="D9" s="45">
        <v>0.12896668273500211</v>
      </c>
    </row>
    <row r="10" spans="1:4" x14ac:dyDescent="0.25">
      <c r="A10" s="48" t="s">
        <v>756</v>
      </c>
      <c r="B10" s="49" t="s">
        <v>103</v>
      </c>
      <c r="C10" s="39">
        <v>8.5865189797479216E-2</v>
      </c>
      <c r="D10" s="50">
        <v>8.844070163028149E-2</v>
      </c>
    </row>
    <row r="11" spans="1:4" x14ac:dyDescent="0.25">
      <c r="A11" s="48" t="s">
        <v>757</v>
      </c>
      <c r="B11" s="49" t="s">
        <v>129</v>
      </c>
      <c r="C11" s="39">
        <v>0.11680616031700686</v>
      </c>
      <c r="D11" s="45">
        <v>0.1173869012043392</v>
      </c>
    </row>
    <row r="12" spans="1:4" x14ac:dyDescent="0.25">
      <c r="A12" s="48" t="s">
        <v>758</v>
      </c>
      <c r="B12" s="49" t="s">
        <v>126</v>
      </c>
      <c r="C12" s="39">
        <v>8.0490660987826534E-2</v>
      </c>
      <c r="D12" s="50">
        <v>8.0588638645534477E-2</v>
      </c>
    </row>
    <row r="13" spans="1:4" x14ac:dyDescent="0.25">
      <c r="A13" s="48" t="s">
        <v>759</v>
      </c>
      <c r="B13" s="49" t="s">
        <v>182</v>
      </c>
      <c r="C13" s="39">
        <v>7.6625659389113976E-2</v>
      </c>
      <c r="D13" s="45">
        <v>7.6450046924942755E-2</v>
      </c>
    </row>
    <row r="14" spans="1:4" x14ac:dyDescent="0.25">
      <c r="A14" s="48" t="s">
        <v>760</v>
      </c>
      <c r="B14" s="49" t="s">
        <v>87</v>
      </c>
      <c r="C14" s="39">
        <v>0.11901938287054425</v>
      </c>
      <c r="D14" s="50">
        <v>0.11911876239996126</v>
      </c>
    </row>
    <row r="15" spans="1:4" x14ac:dyDescent="0.25">
      <c r="A15" s="48" t="s">
        <v>761</v>
      </c>
      <c r="B15" s="49" t="s">
        <v>189</v>
      </c>
      <c r="C15" s="39">
        <v>6.9587150972973758E-2</v>
      </c>
      <c r="D15" s="45">
        <v>6.987680285529882E-2</v>
      </c>
    </row>
    <row r="16" spans="1:4" x14ac:dyDescent="0.25">
      <c r="A16" s="48" t="s">
        <v>762</v>
      </c>
      <c r="B16" s="49" t="s">
        <v>187</v>
      </c>
      <c r="C16" s="39">
        <v>0.12909708099588324</v>
      </c>
      <c r="D16" s="50">
        <v>0.13070923234009574</v>
      </c>
    </row>
    <row r="17" spans="1:4" x14ac:dyDescent="0.25">
      <c r="A17" s="48" t="s">
        <v>763</v>
      </c>
      <c r="B17" s="49" t="s">
        <v>206</v>
      </c>
      <c r="C17" s="39">
        <v>7.0032060928655548E-2</v>
      </c>
      <c r="D17" s="45">
        <v>7.2489676424158642E-2</v>
      </c>
    </row>
    <row r="18" spans="1:4" x14ac:dyDescent="0.25">
      <c r="A18" s="48" t="s">
        <v>764</v>
      </c>
      <c r="B18" s="49" t="s">
        <v>172</v>
      </c>
      <c r="C18" s="39">
        <v>9.5213758973662591E-2</v>
      </c>
      <c r="D18" s="50">
        <v>9.490179280384764E-2</v>
      </c>
    </row>
    <row r="19" spans="1:4" x14ac:dyDescent="0.25">
      <c r="A19" s="48" t="s">
        <v>765</v>
      </c>
      <c r="B19" s="49" t="s">
        <v>229</v>
      </c>
      <c r="C19" s="39">
        <v>6.4213126898900352E-2</v>
      </c>
      <c r="D19" s="45">
        <v>6.4076129827356249E-2</v>
      </c>
    </row>
    <row r="20" spans="1:4" x14ac:dyDescent="0.25">
      <c r="A20" s="48" t="s">
        <v>766</v>
      </c>
      <c r="B20" s="49" t="s">
        <v>255</v>
      </c>
      <c r="C20" s="39">
        <v>6.0980265442030071E-2</v>
      </c>
      <c r="D20" s="50">
        <v>6.0973501963971506E-2</v>
      </c>
    </row>
    <row r="21" spans="1:4" x14ac:dyDescent="0.25">
      <c r="A21" s="48" t="s">
        <v>767</v>
      </c>
      <c r="B21" s="49" t="s">
        <v>647</v>
      </c>
      <c r="C21" s="39">
        <v>0.10674496382232487</v>
      </c>
      <c r="D21" s="45">
        <v>0.10710502795989574</v>
      </c>
    </row>
    <row r="22" spans="1:4" x14ac:dyDescent="0.25">
      <c r="A22" s="48" t="s">
        <v>768</v>
      </c>
      <c r="B22" s="49" t="s">
        <v>253</v>
      </c>
      <c r="C22" s="39">
        <v>6.6362914975857334E-2</v>
      </c>
      <c r="D22" s="50">
        <v>6.6367836128931351E-2</v>
      </c>
    </row>
    <row r="23" spans="1:4" x14ac:dyDescent="0.25">
      <c r="A23" s="48" t="s">
        <v>769</v>
      </c>
      <c r="B23" s="49" t="s">
        <v>266</v>
      </c>
      <c r="C23" s="39">
        <v>0.26646362507325061</v>
      </c>
      <c r="D23" s="45">
        <v>0.27876076898146696</v>
      </c>
    </row>
    <row r="24" spans="1:4" x14ac:dyDescent="0.25">
      <c r="A24" s="48" t="s">
        <v>770</v>
      </c>
      <c r="B24" s="49" t="s">
        <v>268</v>
      </c>
      <c r="C24" s="39">
        <v>0.2653194956531979</v>
      </c>
      <c r="D24" s="50">
        <v>0.2770711828945589</v>
      </c>
    </row>
    <row r="25" spans="1:4" x14ac:dyDescent="0.25">
      <c r="A25" s="48" t="s">
        <v>771</v>
      </c>
      <c r="B25" s="49" t="s">
        <v>237</v>
      </c>
      <c r="C25" s="39">
        <v>0.22184676806858636</v>
      </c>
      <c r="D25" s="45">
        <v>0.22316912331282016</v>
      </c>
    </row>
    <row r="26" spans="1:4" x14ac:dyDescent="0.25">
      <c r="A26" s="48" t="s">
        <v>772</v>
      </c>
      <c r="B26" s="49" t="s">
        <v>389</v>
      </c>
      <c r="C26" s="39">
        <v>0.10132578053753123</v>
      </c>
      <c r="D26" s="50">
        <v>0.10131040242831213</v>
      </c>
    </row>
    <row r="27" spans="1:4" x14ac:dyDescent="0.25">
      <c r="A27" s="48" t="s">
        <v>773</v>
      </c>
      <c r="B27" s="49" t="s">
        <v>290</v>
      </c>
      <c r="C27" s="39">
        <v>5.6799520451155758E-2</v>
      </c>
      <c r="D27" s="45">
        <v>5.7281433473171016E-2</v>
      </c>
    </row>
    <row r="28" spans="1:4" x14ac:dyDescent="0.25">
      <c r="A28" s="48" t="s">
        <v>774</v>
      </c>
      <c r="B28" s="49" t="s">
        <v>282</v>
      </c>
      <c r="C28" s="39">
        <v>0.10369488230576715</v>
      </c>
      <c r="D28" s="50">
        <v>0.10390635100917388</v>
      </c>
    </row>
    <row r="29" spans="1:4" x14ac:dyDescent="0.25">
      <c r="A29" s="48" t="s">
        <v>775</v>
      </c>
      <c r="B29" s="49" t="s">
        <v>306</v>
      </c>
      <c r="C29" s="39">
        <v>7.2124711257674556E-2</v>
      </c>
      <c r="D29" s="45">
        <v>7.196711890276955E-2</v>
      </c>
    </row>
    <row r="30" spans="1:4" x14ac:dyDescent="0.25">
      <c r="A30" s="48" t="s">
        <v>776</v>
      </c>
      <c r="B30" s="49" t="s">
        <v>357</v>
      </c>
      <c r="C30" s="39">
        <v>7.8626337083416473E-2</v>
      </c>
      <c r="D30" s="50">
        <v>7.863633324839861E-2</v>
      </c>
    </row>
    <row r="31" spans="1:4" x14ac:dyDescent="0.25">
      <c r="A31" s="48" t="s">
        <v>777</v>
      </c>
      <c r="B31" s="49" t="s">
        <v>308</v>
      </c>
      <c r="C31" s="39">
        <v>0.13769221910917695</v>
      </c>
      <c r="D31" s="45">
        <v>0.13762147802756616</v>
      </c>
    </row>
    <row r="32" spans="1:4" x14ac:dyDescent="0.25">
      <c r="A32" s="48" t="s">
        <v>778</v>
      </c>
      <c r="B32" s="49" t="s">
        <v>325</v>
      </c>
      <c r="C32" s="39">
        <v>5.4104397134328852E-2</v>
      </c>
      <c r="D32" s="50">
        <v>5.4411247741476113E-2</v>
      </c>
    </row>
    <row r="33" spans="1:4" x14ac:dyDescent="0.25">
      <c r="A33" s="48" t="s">
        <v>779</v>
      </c>
      <c r="B33" s="49" t="s">
        <v>270</v>
      </c>
      <c r="C33" s="39">
        <v>0.26559732042785056</v>
      </c>
      <c r="D33" s="45">
        <v>0.27742930252214126</v>
      </c>
    </row>
    <row r="34" spans="1:4" x14ac:dyDescent="0.25">
      <c r="A34" s="48" t="s">
        <v>780</v>
      </c>
      <c r="B34" s="49" t="s">
        <v>351</v>
      </c>
      <c r="C34" s="39">
        <v>9.6124649782630328E-2</v>
      </c>
      <c r="D34" s="50">
        <v>9.5812570959820875E-2</v>
      </c>
    </row>
    <row r="35" spans="1:4" x14ac:dyDescent="0.25">
      <c r="A35" s="48" t="s">
        <v>781</v>
      </c>
      <c r="B35" s="49" t="s">
        <v>653</v>
      </c>
      <c r="C35" s="39">
        <v>6.0472297264364074E-2</v>
      </c>
      <c r="D35" s="45">
        <v>6.0323033339646122E-2</v>
      </c>
    </row>
    <row r="36" spans="1:4" x14ac:dyDescent="0.25">
      <c r="A36" s="48" t="s">
        <v>782</v>
      </c>
      <c r="B36" s="49" t="s">
        <v>353</v>
      </c>
      <c r="C36" s="39">
        <v>6.6690173494604835E-2</v>
      </c>
      <c r="D36" s="50">
        <v>6.7259244429655307E-2</v>
      </c>
    </row>
    <row r="37" spans="1:4" x14ac:dyDescent="0.25">
      <c r="A37" s="48" t="s">
        <v>783</v>
      </c>
      <c r="B37" s="49" t="s">
        <v>499</v>
      </c>
      <c r="C37" s="39">
        <v>7.5722326940784235E-2</v>
      </c>
      <c r="D37" s="45">
        <v>7.5495327708883619E-2</v>
      </c>
    </row>
    <row r="38" spans="1:4" x14ac:dyDescent="0.25">
      <c r="A38" s="48" t="s">
        <v>784</v>
      </c>
      <c r="B38" s="49" t="s">
        <v>657</v>
      </c>
      <c r="C38" s="39">
        <v>5.9055134865920428E-2</v>
      </c>
      <c r="D38" s="50">
        <v>5.8909363454398275E-2</v>
      </c>
    </row>
    <row r="39" spans="1:4" x14ac:dyDescent="0.25">
      <c r="A39" s="48" t="s">
        <v>785</v>
      </c>
      <c r="B39" s="49" t="s">
        <v>371</v>
      </c>
      <c r="C39" s="39">
        <v>7.5001023840635922E-2</v>
      </c>
      <c r="D39" s="45">
        <v>7.4759941171500408E-2</v>
      </c>
    </row>
    <row r="40" spans="1:4" x14ac:dyDescent="0.25">
      <c r="A40" s="48" t="s">
        <v>786</v>
      </c>
      <c r="B40" s="49" t="s">
        <v>528</v>
      </c>
      <c r="C40" s="39">
        <v>8.5128371361430394E-2</v>
      </c>
      <c r="D40" s="50">
        <v>8.4910417980627442E-2</v>
      </c>
    </row>
    <row r="41" spans="1:4" x14ac:dyDescent="0.25">
      <c r="A41" s="48" t="s">
        <v>787</v>
      </c>
      <c r="B41" s="49" t="s">
        <v>381</v>
      </c>
      <c r="C41" s="39">
        <v>6.2536787820395817E-2</v>
      </c>
      <c r="D41" s="45">
        <v>6.4239198469970643E-2</v>
      </c>
    </row>
    <row r="42" spans="1:4" x14ac:dyDescent="0.25">
      <c r="A42" s="48" t="s">
        <v>788</v>
      </c>
      <c r="B42" s="49" t="s">
        <v>397</v>
      </c>
      <c r="C42" s="39">
        <v>0.18251111591280056</v>
      </c>
      <c r="D42" s="50">
        <v>0.18207120387682513</v>
      </c>
    </row>
    <row r="43" spans="1:4" x14ac:dyDescent="0.25">
      <c r="A43" s="48" t="s">
        <v>789</v>
      </c>
      <c r="B43" s="49" t="s">
        <v>251</v>
      </c>
      <c r="C43" s="39">
        <v>5.6143233534893582E-2</v>
      </c>
      <c r="D43" s="45">
        <v>5.604636386074674E-2</v>
      </c>
    </row>
    <row r="44" spans="1:4" x14ac:dyDescent="0.25">
      <c r="A44" s="48" t="s">
        <v>790</v>
      </c>
      <c r="B44" s="49" t="s">
        <v>413</v>
      </c>
      <c r="C44" s="39">
        <v>0.11451596349899439</v>
      </c>
      <c r="D44" s="50">
        <v>0.11419064506903828</v>
      </c>
    </row>
    <row r="45" spans="1:4" x14ac:dyDescent="0.25">
      <c r="A45" s="48" t="s">
        <v>791</v>
      </c>
      <c r="B45" s="49" t="s">
        <v>417</v>
      </c>
      <c r="C45" s="39">
        <v>0.10442568771815014</v>
      </c>
      <c r="D45" s="45">
        <v>0.10531078368432739</v>
      </c>
    </row>
    <row r="46" spans="1:4" x14ac:dyDescent="0.25">
      <c r="A46" s="48" t="s">
        <v>792</v>
      </c>
      <c r="B46" s="49" t="s">
        <v>363</v>
      </c>
      <c r="C46" s="39">
        <v>0.10882175159683503</v>
      </c>
      <c r="D46" s="50">
        <v>0.10877774041476976</v>
      </c>
    </row>
    <row r="47" spans="1:4" x14ac:dyDescent="0.25">
      <c r="A47" s="48" t="s">
        <v>793</v>
      </c>
      <c r="B47" s="49" t="s">
        <v>421</v>
      </c>
      <c r="C47" s="39">
        <v>6.096392827940899E-2</v>
      </c>
      <c r="D47" s="45">
        <v>6.2351275490825205E-2</v>
      </c>
    </row>
    <row r="48" spans="1:4" x14ac:dyDescent="0.25">
      <c r="A48" s="48" t="s">
        <v>794</v>
      </c>
      <c r="B48" s="49" t="s">
        <v>427</v>
      </c>
      <c r="C48" s="39">
        <v>0.14818935462111604</v>
      </c>
      <c r="D48" s="50">
        <v>0.14769422150871636</v>
      </c>
    </row>
    <row r="49" spans="1:4" x14ac:dyDescent="0.25">
      <c r="A49" s="48" t="s">
        <v>795</v>
      </c>
      <c r="B49" s="49" t="s">
        <v>429</v>
      </c>
      <c r="C49" s="39">
        <v>8.4841409811685808E-2</v>
      </c>
      <c r="D49" s="45">
        <v>8.4658519686398384E-2</v>
      </c>
    </row>
    <row r="50" spans="1:4" x14ac:dyDescent="0.25">
      <c r="A50" s="48" t="s">
        <v>796</v>
      </c>
      <c r="B50" s="49" t="s">
        <v>292</v>
      </c>
      <c r="C50" s="39">
        <v>0.10344700810110767</v>
      </c>
      <c r="D50" s="50">
        <v>0.10427073794590705</v>
      </c>
    </row>
    <row r="51" spans="1:4" x14ac:dyDescent="0.25">
      <c r="A51" s="48" t="s">
        <v>797</v>
      </c>
      <c r="B51" s="49" t="s">
        <v>198</v>
      </c>
      <c r="C51" s="39">
        <v>0.17150101425769279</v>
      </c>
      <c r="D51" s="45">
        <v>0.1714660657790763</v>
      </c>
    </row>
    <row r="52" spans="1:4" x14ac:dyDescent="0.25">
      <c r="A52" s="48" t="s">
        <v>798</v>
      </c>
      <c r="B52" s="49" t="s">
        <v>131</v>
      </c>
      <c r="C52" s="39">
        <v>6.6291150523477102E-2</v>
      </c>
      <c r="D52" s="50">
        <v>6.6130327357076246E-2</v>
      </c>
    </row>
    <row r="53" spans="1:4" x14ac:dyDescent="0.25">
      <c r="A53" s="48" t="s">
        <v>799</v>
      </c>
      <c r="B53" s="49" t="s">
        <v>439</v>
      </c>
      <c r="C53" s="39">
        <v>0.10999873607686564</v>
      </c>
      <c r="D53" s="45">
        <v>0.11051254152162306</v>
      </c>
    </row>
    <row r="54" spans="1:4" x14ac:dyDescent="0.25">
      <c r="A54" s="48" t="s">
        <v>800</v>
      </c>
      <c r="B54" s="49" t="s">
        <v>156</v>
      </c>
      <c r="C54" s="39">
        <v>0.1367532254992509</v>
      </c>
      <c r="D54" s="50">
        <v>0.1362875650285853</v>
      </c>
    </row>
    <row r="55" spans="1:4" x14ac:dyDescent="0.25">
      <c r="A55" s="48" t="s">
        <v>801</v>
      </c>
      <c r="B55" s="49" t="s">
        <v>530</v>
      </c>
      <c r="C55" s="39">
        <v>0.12757993188887473</v>
      </c>
      <c r="D55" s="45">
        <v>0.12721896619137329</v>
      </c>
    </row>
    <row r="56" spans="1:4" x14ac:dyDescent="0.25">
      <c r="A56" s="48" t="s">
        <v>802</v>
      </c>
      <c r="B56" s="49" t="s">
        <v>461</v>
      </c>
      <c r="C56" s="39">
        <v>9.5243497325726248E-2</v>
      </c>
      <c r="D56" s="50">
        <v>9.5429391687629747E-2</v>
      </c>
    </row>
    <row r="57" spans="1:4" x14ac:dyDescent="0.25">
      <c r="A57" s="48" t="s">
        <v>803</v>
      </c>
      <c r="B57" s="49" t="s">
        <v>581</v>
      </c>
      <c r="C57" s="39">
        <v>0.11813893753891577</v>
      </c>
      <c r="D57" s="45">
        <v>0.11846734339592578</v>
      </c>
    </row>
    <row r="58" spans="1:4" x14ac:dyDescent="0.25">
      <c r="A58" s="48" t="s">
        <v>804</v>
      </c>
      <c r="B58" s="49" t="s">
        <v>633</v>
      </c>
      <c r="C58" s="39">
        <v>0.12633763573076423</v>
      </c>
      <c r="D58" s="50">
        <v>0.12638504146887608</v>
      </c>
    </row>
    <row r="59" spans="1:4" x14ac:dyDescent="0.25">
      <c r="A59" s="48" t="s">
        <v>805</v>
      </c>
      <c r="B59" s="49" t="s">
        <v>483</v>
      </c>
      <c r="C59" s="39">
        <v>8.1577651677451193E-2</v>
      </c>
      <c r="D59" s="45">
        <v>8.1393937475328776E-2</v>
      </c>
    </row>
    <row r="60" spans="1:4" x14ac:dyDescent="0.25">
      <c r="A60" s="48" t="s">
        <v>806</v>
      </c>
      <c r="B60" s="49" t="s">
        <v>481</v>
      </c>
      <c r="C60" s="39">
        <v>7.7426107726921101E-2</v>
      </c>
      <c r="D60" s="50">
        <v>7.7468648307955149E-2</v>
      </c>
    </row>
    <row r="61" spans="1:4" x14ac:dyDescent="0.25">
      <c r="A61" s="48" t="s">
        <v>807</v>
      </c>
      <c r="B61" s="49" t="s">
        <v>385</v>
      </c>
      <c r="C61" s="39">
        <v>7.3267693569535136E-2</v>
      </c>
      <c r="D61" s="45">
        <v>7.3058334555744536E-2</v>
      </c>
    </row>
    <row r="62" spans="1:4" x14ac:dyDescent="0.25">
      <c r="A62" s="48" t="s">
        <v>808</v>
      </c>
      <c r="B62" s="49" t="s">
        <v>75</v>
      </c>
      <c r="C62" s="39">
        <v>0.11643884463983617</v>
      </c>
      <c r="D62" s="50">
        <v>0.1162046413637161</v>
      </c>
    </row>
    <row r="63" spans="1:4" x14ac:dyDescent="0.25">
      <c r="A63" s="48" t="s">
        <v>809</v>
      </c>
      <c r="B63" s="49" t="s">
        <v>495</v>
      </c>
      <c r="C63" s="39">
        <v>7.1732773384997714E-2</v>
      </c>
      <c r="D63" s="45">
        <v>7.1481465768070837E-2</v>
      </c>
    </row>
    <row r="64" spans="1:4" x14ac:dyDescent="0.25">
      <c r="A64" s="48" t="s">
        <v>810</v>
      </c>
      <c r="B64" s="49" t="s">
        <v>138</v>
      </c>
      <c r="C64" s="39">
        <v>0.22190827325256476</v>
      </c>
      <c r="D64" s="45">
        <v>0.22325202979611528</v>
      </c>
    </row>
    <row r="65" spans="1:4" x14ac:dyDescent="0.25">
      <c r="A65" s="48" t="s">
        <v>811</v>
      </c>
      <c r="B65" s="49" t="s">
        <v>613</v>
      </c>
      <c r="C65" s="39">
        <v>0.14942864278395379</v>
      </c>
      <c r="D65" s="45">
        <v>0.14941083575492076</v>
      </c>
    </row>
    <row r="66" spans="1:4" x14ac:dyDescent="0.25">
      <c r="A66" s="48" t="s">
        <v>812</v>
      </c>
      <c r="B66" s="49" t="s">
        <v>589</v>
      </c>
      <c r="C66" s="39">
        <v>6.3552461088890969E-2</v>
      </c>
      <c r="D66" s="45">
        <v>6.4753346179588639E-2</v>
      </c>
    </row>
    <row r="67" spans="1:4" x14ac:dyDescent="0.25">
      <c r="A67" s="48" t="s">
        <v>813</v>
      </c>
      <c r="B67" s="49" t="s">
        <v>116</v>
      </c>
      <c r="C67" s="39">
        <v>9.5266263998514455E-2</v>
      </c>
      <c r="D67" s="45">
        <v>9.5164640507295367E-2</v>
      </c>
    </row>
    <row r="68" spans="1:4" x14ac:dyDescent="0.25">
      <c r="A68" s="48" t="s">
        <v>814</v>
      </c>
      <c r="B68" s="49" t="s">
        <v>587</v>
      </c>
      <c r="C68" s="39">
        <v>7.3248863365835054E-2</v>
      </c>
      <c r="D68" s="45">
        <v>7.3035273431562506E-2</v>
      </c>
    </row>
    <row r="69" spans="1:4" x14ac:dyDescent="0.25">
      <c r="A69" s="48" t="s">
        <v>815</v>
      </c>
      <c r="B69" s="49" t="s">
        <v>503</v>
      </c>
      <c r="C69" s="39">
        <v>6.6027835329825771E-2</v>
      </c>
      <c r="D69" s="45">
        <v>6.5822413466136917E-2</v>
      </c>
    </row>
    <row r="70" spans="1:4" x14ac:dyDescent="0.25">
      <c r="A70" s="48" t="s">
        <v>816</v>
      </c>
      <c r="B70" s="49" t="s">
        <v>509</v>
      </c>
      <c r="C70" s="39">
        <v>7.5611490940857562E-2</v>
      </c>
      <c r="D70" s="45">
        <v>7.542775661007052E-2</v>
      </c>
    </row>
    <row r="71" spans="1:4" x14ac:dyDescent="0.25">
      <c r="A71" s="48" t="s">
        <v>817</v>
      </c>
      <c r="B71" s="49" t="s">
        <v>512</v>
      </c>
      <c r="C71" s="39">
        <v>6.83181111273789E-2</v>
      </c>
      <c r="D71" s="45">
        <v>6.8066816001688998E-2</v>
      </c>
    </row>
    <row r="72" spans="1:4" x14ac:dyDescent="0.25">
      <c r="A72" s="48" t="s">
        <v>818</v>
      </c>
      <c r="B72" s="49" t="s">
        <v>518</v>
      </c>
      <c r="C72" s="39">
        <v>0.20209281285615521</v>
      </c>
      <c r="D72" s="45">
        <v>0.20140352408466</v>
      </c>
    </row>
    <row r="73" spans="1:4" x14ac:dyDescent="0.25">
      <c r="A73" s="48" t="s">
        <v>819</v>
      </c>
      <c r="B73" s="49" t="s">
        <v>546</v>
      </c>
      <c r="C73" s="39">
        <v>0.11988508880123942</v>
      </c>
      <c r="D73" s="45">
        <v>0.1197231188611091</v>
      </c>
    </row>
    <row r="74" spans="1:4" x14ac:dyDescent="0.25">
      <c r="A74" s="48" t="s">
        <v>820</v>
      </c>
      <c r="B74" s="49" t="s">
        <v>83</v>
      </c>
      <c r="C74" s="39">
        <v>7.0058766747592871E-2</v>
      </c>
      <c r="D74" s="45">
        <v>7.002258125413767E-2</v>
      </c>
    </row>
    <row r="75" spans="1:4" x14ac:dyDescent="0.25">
      <c r="A75" s="48" t="s">
        <v>821</v>
      </c>
      <c r="B75" s="49" t="s">
        <v>558</v>
      </c>
      <c r="C75" s="39">
        <v>6.2394510575861609E-2</v>
      </c>
      <c r="D75" s="45">
        <v>6.2194021916815202E-2</v>
      </c>
    </row>
    <row r="76" spans="1:4" x14ac:dyDescent="0.25">
      <c r="A76" s="48" t="s">
        <v>822</v>
      </c>
      <c r="B76" s="49" t="s">
        <v>564</v>
      </c>
      <c r="C76" s="39">
        <v>7.3928989129618206E-2</v>
      </c>
      <c r="D76" s="45">
        <v>7.3763602669065648E-2</v>
      </c>
    </row>
    <row r="77" spans="1:4" x14ac:dyDescent="0.25">
      <c r="A77" s="48" t="s">
        <v>823</v>
      </c>
      <c r="B77" s="49" t="s">
        <v>264</v>
      </c>
      <c r="C77" s="39">
        <v>0.2639861776062577</v>
      </c>
      <c r="D77" s="45">
        <v>0.27563432299091567</v>
      </c>
    </row>
    <row r="78" spans="1:4" x14ac:dyDescent="0.25">
      <c r="A78" s="48" t="s">
        <v>824</v>
      </c>
      <c r="B78" s="49" t="s">
        <v>569</v>
      </c>
      <c r="C78" s="39">
        <v>0.18682366898406855</v>
      </c>
      <c r="D78" s="45">
        <v>0.18646187482476748</v>
      </c>
    </row>
    <row r="79" spans="1:4" x14ac:dyDescent="0.25">
      <c r="A79" s="48" t="s">
        <v>825</v>
      </c>
      <c r="B79" s="49" t="s">
        <v>51</v>
      </c>
      <c r="C79" s="39">
        <v>5.9985490671259967E-2</v>
      </c>
      <c r="D79" s="45">
        <v>5.9943194262212188E-2</v>
      </c>
    </row>
    <row r="80" spans="1:4" x14ac:dyDescent="0.25">
      <c r="A80" s="48" t="s">
        <v>826</v>
      </c>
      <c r="B80" s="49" t="s">
        <v>136</v>
      </c>
      <c r="C80" s="39">
        <v>0.22162998831191005</v>
      </c>
      <c r="D80" s="45">
        <v>0.22292428628981253</v>
      </c>
    </row>
    <row r="81" spans="1:4" x14ac:dyDescent="0.25">
      <c r="A81" s="48" t="s">
        <v>827</v>
      </c>
      <c r="B81" s="49" t="s">
        <v>140</v>
      </c>
      <c r="C81" s="39">
        <v>0.22240019794045995</v>
      </c>
      <c r="D81" s="45">
        <v>0.22379008537022849</v>
      </c>
    </row>
    <row r="82" spans="1:4" x14ac:dyDescent="0.25">
      <c r="A82" s="48" t="s">
        <v>828</v>
      </c>
      <c r="B82" s="49" t="s">
        <v>210</v>
      </c>
      <c r="C82" s="39">
        <v>6.1500078275155683E-2</v>
      </c>
      <c r="D82" s="45">
        <v>6.1498004632400807E-2</v>
      </c>
    </row>
    <row r="83" spans="1:4" x14ac:dyDescent="0.25">
      <c r="A83" s="48" t="s">
        <v>829</v>
      </c>
      <c r="B83" s="49" t="s">
        <v>212</v>
      </c>
      <c r="C83" s="39">
        <v>0.15960635392201367</v>
      </c>
      <c r="D83" s="45">
        <v>0.16428826255302892</v>
      </c>
    </row>
    <row r="84" spans="1:4" x14ac:dyDescent="0.25">
      <c r="A84" s="48" t="s">
        <v>830</v>
      </c>
      <c r="B84" s="49" t="s">
        <v>204</v>
      </c>
      <c r="C84" s="39">
        <v>9.3000117589776457E-2</v>
      </c>
      <c r="D84" s="45">
        <v>9.2919239389436983E-2</v>
      </c>
    </row>
    <row r="85" spans="1:4" x14ac:dyDescent="0.25">
      <c r="A85" s="48" t="s">
        <v>831</v>
      </c>
      <c r="B85" s="49" t="s">
        <v>607</v>
      </c>
      <c r="C85" s="39">
        <v>0.1647493026967719</v>
      </c>
      <c r="D85" s="45">
        <v>0.16443149223678305</v>
      </c>
    </row>
    <row r="86" spans="1:4" x14ac:dyDescent="0.25">
      <c r="A86" s="48" t="s">
        <v>832</v>
      </c>
      <c r="B86" s="49" t="s">
        <v>463</v>
      </c>
      <c r="C86" s="39">
        <v>0.14935230226094842</v>
      </c>
      <c r="D86" s="45">
        <v>0.15010588571271594</v>
      </c>
    </row>
    <row r="87" spans="1:4" x14ac:dyDescent="0.25">
      <c r="A87" s="48" t="s">
        <v>833</v>
      </c>
      <c r="B87" s="49" t="s">
        <v>47</v>
      </c>
      <c r="C87" s="39">
        <v>0.15868301796484072</v>
      </c>
      <c r="D87" s="45">
        <v>0.15863136811945494</v>
      </c>
    </row>
    <row r="88" spans="1:4" x14ac:dyDescent="0.25">
      <c r="A88" s="48" t="s">
        <v>834</v>
      </c>
      <c r="B88" s="49" t="s">
        <v>619</v>
      </c>
      <c r="C88" s="39">
        <v>7.8283543510891659E-2</v>
      </c>
      <c r="D88" s="45">
        <v>7.818106461067538E-2</v>
      </c>
    </row>
    <row r="89" spans="1:4" x14ac:dyDescent="0.25">
      <c r="A89" s="48" t="s">
        <v>835</v>
      </c>
      <c r="B89" s="49" t="s">
        <v>625</v>
      </c>
      <c r="C89" s="39">
        <v>0.25828841466922325</v>
      </c>
      <c r="D89" s="45">
        <v>0.25830138205806141</v>
      </c>
    </row>
    <row r="90" spans="1:4" x14ac:dyDescent="0.25">
      <c r="A90" s="48" t="s">
        <v>836</v>
      </c>
      <c r="B90" s="49" t="s">
        <v>323</v>
      </c>
      <c r="C90" s="39">
        <v>8.3769920838253284E-2</v>
      </c>
      <c r="D90" s="45">
        <v>8.3784188280439487E-2</v>
      </c>
    </row>
    <row r="91" spans="1:4" x14ac:dyDescent="0.25">
      <c r="A91" s="48" t="s">
        <v>837</v>
      </c>
      <c r="B91" s="49" t="s">
        <v>631</v>
      </c>
      <c r="C91" s="39">
        <v>6.1772213588044501E-2</v>
      </c>
      <c r="D91" s="45">
        <v>6.2721951802021295E-2</v>
      </c>
    </row>
    <row r="92" spans="1:4" x14ac:dyDescent="0.25">
      <c r="A92" s="48" t="s">
        <v>838</v>
      </c>
      <c r="B92" s="49" t="s">
        <v>621</v>
      </c>
      <c r="C92" s="39">
        <v>0.16313696195175342</v>
      </c>
      <c r="D92" s="45">
        <v>0.16314926780093492</v>
      </c>
    </row>
    <row r="93" spans="1:4" x14ac:dyDescent="0.25">
      <c r="A93" s="48" t="s">
        <v>839</v>
      </c>
      <c r="B93" s="49" t="s">
        <v>643</v>
      </c>
      <c r="C93" s="39">
        <v>2.008985656053917E-2</v>
      </c>
      <c r="D93" s="45">
        <v>2.0091845467691379E-2</v>
      </c>
    </row>
    <row r="94" spans="1:4" x14ac:dyDescent="0.25">
      <c r="A94" s="48" t="s">
        <v>840</v>
      </c>
      <c r="B94" s="49" t="s">
        <v>659</v>
      </c>
      <c r="C94" s="39">
        <v>6.2648381649653861E-2</v>
      </c>
      <c r="D94" s="45">
        <v>6.2478761811599469E-2</v>
      </c>
    </row>
    <row r="95" spans="1:4" x14ac:dyDescent="0.25">
      <c r="A95" s="48" t="s">
        <v>841</v>
      </c>
      <c r="B95" s="49" t="s">
        <v>651</v>
      </c>
      <c r="C95" s="39">
        <v>0.11651006648705389</v>
      </c>
      <c r="D95" s="45">
        <v>0.11637001659236963</v>
      </c>
    </row>
    <row r="96" spans="1:4" x14ac:dyDescent="0.25">
      <c r="A96" s="48" t="s">
        <v>842</v>
      </c>
      <c r="B96" s="49" t="s">
        <v>176</v>
      </c>
      <c r="C96" s="39">
        <v>0.22125066618438427</v>
      </c>
      <c r="D96" s="45">
        <v>0.22092818948188733</v>
      </c>
    </row>
    <row r="97" spans="1:4" x14ac:dyDescent="0.25">
      <c r="A97" s="48" t="s">
        <v>843</v>
      </c>
      <c r="B97" s="49" t="s">
        <v>649</v>
      </c>
      <c r="C97" s="39">
        <v>6.2265998566394594E-2</v>
      </c>
      <c r="D97" s="45">
        <v>6.2173906219444748E-2</v>
      </c>
    </row>
    <row r="98" spans="1:4" x14ac:dyDescent="0.25">
      <c r="A98" s="48" t="s">
        <v>844</v>
      </c>
      <c r="B98" s="49" t="s">
        <v>349</v>
      </c>
      <c r="C98" s="39">
        <v>6.2314923886843315E-2</v>
      </c>
      <c r="D98" s="45">
        <v>6.2164815376392082E-2</v>
      </c>
    </row>
    <row r="99" spans="1:4" x14ac:dyDescent="0.25">
      <c r="A99" s="48" t="s">
        <v>845</v>
      </c>
      <c r="B99" s="49" t="s">
        <v>675</v>
      </c>
      <c r="C99" s="39">
        <v>5.9224684174192924E-2</v>
      </c>
      <c r="D99" s="45">
        <v>5.9167604827207836E-2</v>
      </c>
    </row>
    <row r="100" spans="1:4" x14ac:dyDescent="0.25">
      <c r="A100" s="48" t="s">
        <v>846</v>
      </c>
      <c r="B100" s="49" t="s">
        <v>671</v>
      </c>
      <c r="C100" s="39">
        <v>6.2952821680346036E-2</v>
      </c>
      <c r="D100" s="45">
        <v>6.2799395453228199E-2</v>
      </c>
    </row>
    <row r="101" spans="1:4" x14ac:dyDescent="0.25">
      <c r="A101" s="48"/>
      <c r="B101" s="49"/>
      <c r="C101" s="39"/>
      <c r="D101" s="45"/>
    </row>
    <row r="102" spans="1:4" x14ac:dyDescent="0.25">
      <c r="A102" s="48"/>
      <c r="B102" s="49"/>
      <c r="C102" s="39"/>
      <c r="D102" s="45"/>
    </row>
    <row r="103" spans="1:4" x14ac:dyDescent="0.25">
      <c r="A103" s="48"/>
      <c r="B103" s="49"/>
      <c r="C103" s="39"/>
      <c r="D103" s="45"/>
    </row>
    <row r="104" spans="1:4" x14ac:dyDescent="0.25">
      <c r="A104" s="48"/>
      <c r="B104" s="49"/>
      <c r="C104" s="39"/>
      <c r="D104" s="45"/>
    </row>
    <row r="105" spans="1:4" x14ac:dyDescent="0.25">
      <c r="A105" s="48"/>
      <c r="B105" s="49"/>
      <c r="C105" s="39"/>
      <c r="D105" s="45"/>
    </row>
    <row r="106" spans="1:4" x14ac:dyDescent="0.25">
      <c r="A106" s="48"/>
      <c r="B106" s="49"/>
      <c r="C106" s="39"/>
      <c r="D106" s="45"/>
    </row>
    <row r="107" spans="1:4" x14ac:dyDescent="0.25">
      <c r="A107" s="48"/>
      <c r="B107" s="49"/>
      <c r="C107" s="39"/>
      <c r="D107" s="45"/>
    </row>
    <row r="108" spans="1:4" x14ac:dyDescent="0.25">
      <c r="A108" s="48"/>
      <c r="B108" s="49"/>
      <c r="C108" s="39"/>
      <c r="D108" s="45"/>
    </row>
    <row r="109" spans="1:4" x14ac:dyDescent="0.25">
      <c r="A109" s="48"/>
      <c r="B109" s="49"/>
      <c r="C109" s="39"/>
      <c r="D109" s="45"/>
    </row>
    <row r="110" spans="1:4" x14ac:dyDescent="0.25">
      <c r="A110" s="48"/>
      <c r="B110" s="49"/>
      <c r="C110" s="39"/>
      <c r="D110" s="45"/>
    </row>
    <row r="111" spans="1:4" x14ac:dyDescent="0.25">
      <c r="A111" s="48"/>
      <c r="B111" s="49"/>
      <c r="C111" s="39"/>
      <c r="D111" s="45"/>
    </row>
    <row r="112" spans="1:4" x14ac:dyDescent="0.25">
      <c r="A112" s="48"/>
      <c r="B112" s="49"/>
      <c r="C112" s="39"/>
      <c r="D112" s="45"/>
    </row>
    <row r="113" spans="1:4" x14ac:dyDescent="0.25">
      <c r="A113" s="48"/>
      <c r="B113" s="49"/>
      <c r="C113" s="39"/>
      <c r="D113" s="45"/>
    </row>
    <row r="114" spans="1:4" x14ac:dyDescent="0.25">
      <c r="A114" s="48"/>
      <c r="B114" s="49"/>
      <c r="C114" s="39"/>
      <c r="D114" s="45"/>
    </row>
    <row r="115" spans="1:4" x14ac:dyDescent="0.25">
      <c r="A115" s="48"/>
      <c r="B115" s="49"/>
      <c r="C115" s="39"/>
      <c r="D115" s="45"/>
    </row>
    <row r="116" spans="1:4" x14ac:dyDescent="0.25">
      <c r="A116" s="48"/>
      <c r="B116" s="49"/>
      <c r="C116" s="39"/>
      <c r="D116" s="45"/>
    </row>
    <row r="117" spans="1:4" x14ac:dyDescent="0.25">
      <c r="A117" s="48"/>
      <c r="B117" s="49"/>
      <c r="C117" s="39"/>
      <c r="D117" s="45"/>
    </row>
    <row r="118" spans="1:4" x14ac:dyDescent="0.25">
      <c r="A118" s="48"/>
      <c r="B118" s="49"/>
      <c r="C118" s="39"/>
      <c r="D118" s="45"/>
    </row>
    <row r="119" spans="1:4" x14ac:dyDescent="0.25">
      <c r="A119" s="48"/>
      <c r="B119" s="49"/>
      <c r="C119" s="39"/>
      <c r="D119" s="45"/>
    </row>
    <row r="120" spans="1:4" x14ac:dyDescent="0.25">
      <c r="A120" s="48"/>
      <c r="B120" s="49"/>
      <c r="C120" s="39"/>
      <c r="D120" s="45"/>
    </row>
    <row r="121" spans="1:4" x14ac:dyDescent="0.25">
      <c r="A121" s="48"/>
      <c r="B121" s="49"/>
      <c r="C121" s="39"/>
      <c r="D121" s="45"/>
    </row>
    <row r="122" spans="1:4" x14ac:dyDescent="0.25">
      <c r="A122" s="48"/>
      <c r="B122" s="49"/>
      <c r="C122" s="39"/>
      <c r="D122" s="45"/>
    </row>
    <row r="123" spans="1:4" x14ac:dyDescent="0.25">
      <c r="A123" s="48"/>
      <c r="B123" s="49"/>
      <c r="C123" s="39"/>
      <c r="D123" s="45"/>
    </row>
    <row r="124" spans="1:4" x14ac:dyDescent="0.25">
      <c r="A124" s="48"/>
      <c r="B124" s="49"/>
      <c r="C124" s="39"/>
      <c r="D124" s="45"/>
    </row>
    <row r="125" spans="1:4" x14ac:dyDescent="0.25">
      <c r="A125" s="48"/>
      <c r="B125" s="49"/>
      <c r="C125" s="39"/>
      <c r="D125" s="45"/>
    </row>
    <row r="126" spans="1:4" x14ac:dyDescent="0.25">
      <c r="A126" s="48"/>
      <c r="B126" s="49"/>
      <c r="C126" s="39"/>
      <c r="D126" s="45"/>
    </row>
    <row r="127" spans="1:4" x14ac:dyDescent="0.25">
      <c r="A127" s="48"/>
      <c r="B127" s="49"/>
      <c r="C127" s="39"/>
      <c r="D127" s="45"/>
    </row>
    <row r="128" spans="1:4" x14ac:dyDescent="0.25">
      <c r="A128" s="48"/>
      <c r="B128" s="49"/>
      <c r="C128" s="39"/>
      <c r="D128" s="45"/>
    </row>
    <row r="129" spans="1:4" x14ac:dyDescent="0.25">
      <c r="A129" s="48"/>
      <c r="B129" s="49"/>
      <c r="C129" s="39"/>
      <c r="D129" s="45"/>
    </row>
    <row r="130" spans="1:4" x14ac:dyDescent="0.25">
      <c r="A130" s="48"/>
      <c r="B130" s="49"/>
      <c r="C130" s="39"/>
      <c r="D130" s="45"/>
    </row>
    <row r="131" spans="1:4" x14ac:dyDescent="0.25">
      <c r="A131" s="48"/>
      <c r="B131" s="49"/>
      <c r="C131" s="39"/>
      <c r="D131" s="45"/>
    </row>
    <row r="132" spans="1:4" x14ac:dyDescent="0.25">
      <c r="A132" s="48"/>
      <c r="B132" s="49"/>
      <c r="C132" s="39"/>
      <c r="D132" s="45"/>
    </row>
    <row r="133" spans="1:4" x14ac:dyDescent="0.25">
      <c r="A133" s="48"/>
      <c r="B133" s="49"/>
      <c r="C133" s="39"/>
      <c r="D133" s="45"/>
    </row>
    <row r="134" spans="1:4" x14ac:dyDescent="0.25">
      <c r="A134" s="48"/>
      <c r="B134" s="49"/>
      <c r="C134" s="39"/>
      <c r="D134" s="45"/>
    </row>
  </sheetData>
  <mergeCells count="6">
    <mergeCell ref="A1:D1"/>
    <mergeCell ref="A2:D2"/>
    <mergeCell ref="A3:A4"/>
    <mergeCell ref="B3:B4"/>
    <mergeCell ref="C3:C4"/>
    <mergeCell ref="D3:D4"/>
  </mergeCells>
  <pageMargins left="0.7" right="0.7" top="0.75" bottom="0.75" header="0.3" footer="0.3"/>
  <pageSetup scale="33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80" zoomScaleSheetLayoutView="80" workbookViewId="0">
      <selection activeCell="L20" sqref="L20:M22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4" width="37.14062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3" s="2" customFormat="1" ht="60" customHeight="1" x14ac:dyDescent="0.2">
      <c r="A1" s="139"/>
      <c r="B1" s="139"/>
      <c r="C1" s="139"/>
      <c r="D1" s="139"/>
      <c r="E1" s="139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3" s="2" customFormat="1" ht="50.1" customHeight="1" thickBot="1" x14ac:dyDescent="0.25">
      <c r="A2" s="129" t="str">
        <f>"COA TIER STRUCTURE ON "&amp;'OPTIONS - MARGIN INTERVALS'!A1</f>
        <v>COA TIER STRUCTURE ON MAY 12, 2025</v>
      </c>
      <c r="B2" s="130"/>
      <c r="C2" s="130"/>
      <c r="D2" s="130"/>
      <c r="E2" s="130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3" s="5" customFormat="1" ht="15" customHeight="1" x14ac:dyDescent="0.2">
      <c r="A3" s="3"/>
      <c r="B3" s="140" t="s">
        <v>36</v>
      </c>
      <c r="C3" s="127" t="s">
        <v>4</v>
      </c>
      <c r="D3" s="127" t="s">
        <v>6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3" s="5" customFormat="1" ht="15" customHeight="1" x14ac:dyDescent="0.2">
      <c r="A4" s="3"/>
      <c r="B4" s="141"/>
      <c r="C4" s="142"/>
      <c r="D4" s="142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3" s="5" customFormat="1" x14ac:dyDescent="0.2">
      <c r="A5" s="3"/>
      <c r="B5" s="136">
        <v>1</v>
      </c>
      <c r="C5" s="6" t="s">
        <v>847</v>
      </c>
      <c r="D5" s="6">
        <v>202506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3" s="5" customFormat="1" ht="15.75" customHeight="1" x14ac:dyDescent="0.2">
      <c r="A6" s="3"/>
      <c r="B6" s="137"/>
      <c r="C6" s="95" t="s">
        <v>848</v>
      </c>
      <c r="D6" s="94">
        <v>202507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3" s="5" customFormat="1" ht="15" customHeight="1" x14ac:dyDescent="0.2">
      <c r="A7" s="3"/>
      <c r="B7" s="137"/>
      <c r="C7" s="6" t="s">
        <v>849</v>
      </c>
      <c r="D7" s="9">
        <v>202508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3" s="5" customFormat="1" ht="15.75" customHeight="1" thickBot="1" x14ac:dyDescent="0.25">
      <c r="A8" s="3"/>
      <c r="B8" s="138"/>
      <c r="C8" s="7" t="s">
        <v>850</v>
      </c>
      <c r="D8" s="7">
        <v>202509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3" s="5" customFormat="1" x14ac:dyDescent="0.2">
      <c r="A9" s="10"/>
      <c r="B9" s="11"/>
      <c r="C9" s="3"/>
      <c r="D9" s="3"/>
      <c r="E9" s="3"/>
      <c r="F9" s="1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3" s="2" customFormat="1" ht="50.1" customHeight="1" thickBot="1" x14ac:dyDescent="0.25">
      <c r="A10" s="129" t="str">
        <f>"INTRA-COMMODITY SPREAD CHARGES - MONTHLY BUTTERFLY ON "&amp;'OPTIONS - MARGIN INTERVALS'!A1</f>
        <v>INTRA-COMMODITY SPREAD CHARGES - MONTHLY BUTTERFLY ON MAY 12, 2025</v>
      </c>
      <c r="B10" s="130"/>
      <c r="C10" s="130"/>
      <c r="D10" s="130"/>
      <c r="E10" s="130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1"/>
      <c r="AW10" s="1"/>
      <c r="AX10" s="1"/>
      <c r="AY10" s="1"/>
      <c r="AZ10" s="1"/>
      <c r="BA10" s="1"/>
      <c r="BB10" s="1"/>
      <c r="BC10" s="1"/>
      <c r="BD10" s="1"/>
      <c r="BE10" s="1"/>
      <c r="BF10" s="1"/>
      <c r="BG10" s="1"/>
      <c r="BH10" s="1"/>
      <c r="BI10" s="1"/>
      <c r="BJ10" s="1"/>
      <c r="BK10" s="1"/>
      <c r="BL10" s="1"/>
      <c r="BM10" s="1"/>
      <c r="BN10" s="1"/>
      <c r="BO10" s="1"/>
      <c r="BP10" s="1"/>
      <c r="BQ10" s="1"/>
      <c r="BR10" s="1"/>
      <c r="BS10" s="1"/>
      <c r="BT10" s="1"/>
      <c r="BU10" s="1"/>
      <c r="BV10" s="1"/>
      <c r="BW10" s="1"/>
      <c r="BX10" s="1"/>
      <c r="BY10" s="1"/>
      <c r="BZ10" s="1"/>
      <c r="CA10" s="1"/>
      <c r="CB10" s="1"/>
      <c r="CC10" s="1"/>
      <c r="CD10" s="1"/>
      <c r="CE10" s="1"/>
      <c r="CF10" s="1"/>
      <c r="CG10" s="1"/>
      <c r="CH10" s="1"/>
      <c r="CI10" s="1"/>
      <c r="CJ10" s="1"/>
      <c r="CK10" s="1"/>
      <c r="CL10" s="1"/>
      <c r="CM10" s="1"/>
      <c r="CN10" s="1"/>
      <c r="CO10" s="1"/>
      <c r="CP10" s="1"/>
      <c r="CQ10" s="1"/>
      <c r="CR10" s="1"/>
      <c r="CS10" s="1"/>
      <c r="CT10" s="1"/>
      <c r="CU10" s="1"/>
      <c r="CV10" s="1"/>
      <c r="CW10" s="1"/>
      <c r="CX10" s="1"/>
      <c r="CY10" s="1"/>
      <c r="CZ10" s="1"/>
      <c r="DA10" s="1"/>
      <c r="DB10" s="1"/>
      <c r="DC10" s="1"/>
      <c r="DD10" s="1"/>
      <c r="DE10" s="1"/>
      <c r="DF10" s="1"/>
      <c r="DG10" s="1"/>
      <c r="DH10" s="1"/>
      <c r="DI10" s="1"/>
      <c r="DJ10" s="1"/>
      <c r="DK10" s="1"/>
      <c r="DL10" s="1"/>
      <c r="DM10" s="1"/>
      <c r="DN10" s="1"/>
      <c r="DO10" s="1"/>
      <c r="DP10" s="1"/>
      <c r="DQ10" s="1"/>
      <c r="DR10" s="1"/>
      <c r="DS10" s="1"/>
      <c r="DT10" s="1"/>
      <c r="DU10" s="1"/>
      <c r="DV10" s="1"/>
      <c r="DW10" s="1"/>
      <c r="DX10" s="1"/>
      <c r="DY10" s="1"/>
      <c r="DZ10" s="1"/>
      <c r="EA10" s="1"/>
      <c r="EB10" s="1"/>
      <c r="EC10" s="1"/>
      <c r="ED10" s="1"/>
      <c r="EE10" s="1"/>
      <c r="EF10" s="1"/>
      <c r="EG10" s="1"/>
      <c r="EH10" s="1"/>
      <c r="EI10" s="1"/>
      <c r="EJ10" s="1"/>
      <c r="EK10" s="1"/>
      <c r="EL10" s="1"/>
      <c r="EM10" s="1"/>
      <c r="EN10" s="1"/>
      <c r="EO10" s="1"/>
      <c r="EP10" s="1"/>
      <c r="EQ10" s="1"/>
      <c r="ER10" s="1"/>
      <c r="ES10" s="1"/>
      <c r="ET10" s="1"/>
      <c r="EU10" s="1"/>
      <c r="EV10" s="1"/>
      <c r="EW10" s="1"/>
    </row>
    <row r="11" spans="1:153" s="2" customFormat="1" ht="15" customHeight="1" x14ac:dyDescent="0.2">
      <c r="A11" s="3"/>
      <c r="B11" s="133" t="s">
        <v>2</v>
      </c>
      <c r="C11" s="127" t="s">
        <v>3</v>
      </c>
      <c r="D11" s="127" t="s">
        <v>1</v>
      </c>
      <c r="E11" s="3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</row>
    <row r="12" spans="1:153" s="2" customFormat="1" ht="15" customHeight="1" thickBot="1" x14ac:dyDescent="0.25">
      <c r="A12" s="3"/>
      <c r="B12" s="134"/>
      <c r="C12" s="135"/>
      <c r="D12" s="135"/>
      <c r="E12" s="3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</row>
    <row r="13" spans="1:153" s="2" customFormat="1" ht="14.25" customHeight="1" x14ac:dyDescent="0.2">
      <c r="A13" s="3"/>
      <c r="B13" s="85" t="s">
        <v>851</v>
      </c>
      <c r="C13" s="13">
        <v>696</v>
      </c>
      <c r="D13" s="13">
        <v>696</v>
      </c>
      <c r="E13" s="3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</row>
    <row r="14" spans="1:153" s="2" customFormat="1" ht="15" customHeight="1" thickBot="1" x14ac:dyDescent="0.25">
      <c r="A14" s="3"/>
      <c r="B14" s="86" t="s">
        <v>852</v>
      </c>
      <c r="C14" s="14">
        <v>420</v>
      </c>
      <c r="D14" s="14">
        <v>420</v>
      </c>
      <c r="E14" s="3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</row>
    <row r="15" spans="1:153" s="18" customFormat="1" x14ac:dyDescent="0.2">
      <c r="A15" s="15"/>
      <c r="B15" s="16"/>
      <c r="C15" s="17"/>
      <c r="D15" s="17"/>
      <c r="E15" s="3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</row>
    <row r="16" spans="1:153" s="18" customFormat="1" ht="50.1" customHeight="1" thickBot="1" x14ac:dyDescent="0.25">
      <c r="A16" s="129" t="str">
        <f>"INTRA-COMMODITY SPREAD CHARGES - INTER-MONTH STRATEGY ON "&amp;'OPTIONS - MARGIN INTERVALS'!A1</f>
        <v>INTRA-COMMODITY SPREAD CHARGES - INTER-MONTH STRATEGY ON MAY 12, 2025</v>
      </c>
      <c r="B16" s="130"/>
      <c r="C16" s="130"/>
      <c r="D16" s="130"/>
      <c r="E16" s="130"/>
      <c r="F16" s="1"/>
      <c r="G16" s="4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</row>
    <row r="17" spans="2:154" s="18" customFormat="1" ht="14.25" customHeight="1" x14ac:dyDescent="0.2">
      <c r="B17" s="131" t="s">
        <v>0</v>
      </c>
      <c r="C17" s="127">
        <v>1</v>
      </c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</row>
    <row r="18" spans="2:154" s="18" customFormat="1" ht="15" customHeight="1" thickBot="1" x14ac:dyDescent="0.25">
      <c r="B18" s="132"/>
      <c r="C18" s="128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1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  <c r="ES18" s="1"/>
      <c r="ET18" s="1"/>
      <c r="EU18" s="1"/>
      <c r="EV18" s="1"/>
      <c r="EW18" s="1"/>
      <c r="EX18" s="1"/>
    </row>
    <row r="19" spans="2:154" s="18" customFormat="1" ht="15" x14ac:dyDescent="0.2">
      <c r="B19" s="22">
        <v>1</v>
      </c>
      <c r="C19" s="96">
        <v>481</v>
      </c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1"/>
      <c r="DG19" s="1"/>
      <c r="DH19" s="1"/>
      <c r="DI19" s="1"/>
      <c r="DJ19" s="1"/>
      <c r="DK19" s="1"/>
      <c r="DL19" s="1"/>
      <c r="DM19" s="1"/>
      <c r="DN19" s="1"/>
      <c r="DO19" s="1"/>
      <c r="DP19" s="1"/>
      <c r="DQ19" s="1"/>
      <c r="DR19" s="1"/>
      <c r="DS19" s="1"/>
      <c r="DT19" s="1"/>
      <c r="DU19" s="1"/>
      <c r="DV19" s="1"/>
      <c r="DW19" s="1"/>
      <c r="DX19" s="1"/>
      <c r="DY19" s="1"/>
      <c r="DZ19" s="1"/>
      <c r="EA19" s="1"/>
      <c r="EB19" s="1"/>
      <c r="EC19" s="1"/>
      <c r="ED19" s="1"/>
      <c r="EE19" s="1"/>
      <c r="EF19" s="1"/>
      <c r="EG19" s="1"/>
      <c r="EH19" s="1"/>
      <c r="EI19" s="1"/>
      <c r="EJ19" s="1"/>
      <c r="EK19" s="1"/>
      <c r="EL19" s="1"/>
      <c r="EM19" s="1"/>
      <c r="EN19" s="1"/>
      <c r="EO19" s="1"/>
      <c r="EP19" s="1"/>
      <c r="EQ19" s="1"/>
      <c r="ER19" s="1"/>
      <c r="ES19" s="1"/>
      <c r="ET19" s="1"/>
      <c r="EU19" s="1"/>
      <c r="EV19" s="1"/>
      <c r="EW19" s="1"/>
      <c r="EX19" s="1"/>
    </row>
    <row r="20" spans="2:154" x14ac:dyDescent="0.2"/>
    <row r="21" spans="2:154" ht="15" customHeight="1" x14ac:dyDescent="0.2"/>
    <row r="22" spans="2:154" ht="15" customHeight="1" x14ac:dyDescent="0.2"/>
    <row r="23" spans="2:154" ht="15" customHeight="1" x14ac:dyDescent="0.2"/>
    <row r="24" spans="2:154" ht="15" customHeight="1" x14ac:dyDescent="0.2"/>
    <row r="25" spans="2:154" ht="15" customHeight="1" x14ac:dyDescent="0.2"/>
    <row r="26" spans="2:154" ht="15" customHeight="1" x14ac:dyDescent="0.2"/>
    <row r="27" spans="2:154" ht="15" customHeight="1" x14ac:dyDescent="0.2"/>
    <row r="28" spans="2:154" ht="15" customHeight="1" x14ac:dyDescent="0.2"/>
    <row r="29" spans="2:154" ht="15" customHeight="1" x14ac:dyDescent="0.2"/>
    <row r="30" spans="2:154" ht="15" customHeight="1" x14ac:dyDescent="0.2"/>
    <row r="31" spans="2:154" ht="15" customHeight="1" x14ac:dyDescent="0.2"/>
    <row r="32" spans="2:154" ht="15" customHeight="1" x14ac:dyDescent="0.2"/>
    <row r="33" ht="15" customHeight="1" x14ac:dyDescent="0.2"/>
    <row r="34" ht="15" customHeight="1" x14ac:dyDescent="0.2"/>
    <row r="35" ht="15" customHeight="1" x14ac:dyDescent="0.2"/>
    <row r="36" ht="15" customHeight="1" x14ac:dyDescent="0.2"/>
    <row r="37" ht="15" customHeight="1" x14ac:dyDescent="0.2"/>
    <row r="38" ht="15" customHeight="1" x14ac:dyDescent="0.2"/>
    <row r="39" ht="15" customHeight="1" x14ac:dyDescent="0.2"/>
    <row r="40" ht="15" customHeight="1" x14ac:dyDescent="0.2"/>
    <row r="41" ht="15" customHeight="1" x14ac:dyDescent="0.2"/>
    <row r="42" ht="15" customHeight="1" x14ac:dyDescent="0.2"/>
    <row r="43" ht="15" customHeight="1" x14ac:dyDescent="0.2"/>
    <row r="44" ht="15" customHeight="1" x14ac:dyDescent="0.2"/>
    <row r="45" ht="15" customHeight="1" x14ac:dyDescent="0.2"/>
    <row r="46" ht="15" customHeight="1" x14ac:dyDescent="0.2"/>
    <row r="47" ht="15" customHeight="1" x14ac:dyDescent="0.2"/>
    <row r="48" ht="15" customHeight="1" x14ac:dyDescent="0.2"/>
    <row r="49" ht="15" customHeight="1" x14ac:dyDescent="0.2"/>
    <row r="50" ht="15" customHeight="1" x14ac:dyDescent="0.2"/>
    <row r="51" ht="15" customHeight="1" x14ac:dyDescent="0.2"/>
    <row r="52" ht="15" customHeight="1" x14ac:dyDescent="0.2"/>
    <row r="53" ht="15" customHeight="1" x14ac:dyDescent="0.2"/>
    <row r="54" ht="15" customHeight="1" x14ac:dyDescent="0.2"/>
    <row r="55" ht="15" customHeight="1" x14ac:dyDescent="0.2"/>
    <row r="56" ht="15" customHeight="1" x14ac:dyDescent="0.2"/>
    <row r="57" ht="15" customHeight="1" x14ac:dyDescent="0.2"/>
    <row r="58" ht="15" customHeight="1" x14ac:dyDescent="0.2"/>
    <row r="59" ht="15" customHeight="1" x14ac:dyDescent="0.2"/>
    <row r="60" ht="15" customHeight="1" x14ac:dyDescent="0.2"/>
    <row r="61" ht="15" customHeight="1" x14ac:dyDescent="0.2"/>
    <row r="62" ht="15" customHeight="1" x14ac:dyDescent="0.2"/>
    <row r="63" ht="15" customHeight="1" x14ac:dyDescent="0.2"/>
    <row r="64" ht="15" customHeight="1" x14ac:dyDescent="0.2"/>
    <row r="65" ht="15" customHeight="1" x14ac:dyDescent="0.2"/>
    <row r="66" ht="15" customHeight="1" x14ac:dyDescent="0.2"/>
    <row r="67" ht="15" customHeight="1" x14ac:dyDescent="0.2"/>
    <row r="68" ht="15" customHeight="1" x14ac:dyDescent="0.2"/>
    <row r="69" ht="15" customHeight="1" x14ac:dyDescent="0.2"/>
    <row r="70" ht="15" customHeight="1" x14ac:dyDescent="0.2"/>
    <row r="71" ht="15" customHeight="1" x14ac:dyDescent="0.2"/>
    <row r="72" ht="15" customHeight="1" x14ac:dyDescent="0.2"/>
    <row r="73" ht="15" customHeight="1" x14ac:dyDescent="0.2"/>
    <row r="74" ht="15" customHeight="1" x14ac:dyDescent="0.2"/>
    <row r="75" ht="15" customHeight="1" x14ac:dyDescent="0.2"/>
    <row r="76" ht="15" customHeight="1" x14ac:dyDescent="0.2"/>
    <row r="77" ht="15" customHeight="1" x14ac:dyDescent="0.2"/>
    <row r="78" ht="15" customHeight="1" x14ac:dyDescent="0.2"/>
    <row r="79" ht="15" customHeight="1" x14ac:dyDescent="0.2"/>
    <row r="80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5" customHeight="1" x14ac:dyDescent="0.2"/>
    <row r="135" ht="15" customHeight="1" x14ac:dyDescent="0.2"/>
    <row r="136" ht="14.25" customHeight="1" x14ac:dyDescent="0.2"/>
    <row r="137" ht="14.25" customHeight="1" x14ac:dyDescent="0.2"/>
    <row r="138" ht="14.25" customHeight="1" x14ac:dyDescent="0.2"/>
    <row r="139" ht="14.25" customHeight="1" x14ac:dyDescent="0.2"/>
    <row r="140" ht="14.25" customHeight="1" x14ac:dyDescent="0.2"/>
    <row r="141" ht="14.25" customHeight="1" x14ac:dyDescent="0.2"/>
    <row r="142" ht="14.25" customHeight="1" x14ac:dyDescent="0.2"/>
    <row r="143" ht="14.25" customHeight="1" x14ac:dyDescent="0.2"/>
    <row r="144" ht="14.25" customHeight="1" x14ac:dyDescent="0.2"/>
    <row r="145" ht="14.25" customHeight="1" x14ac:dyDescent="0.2"/>
    <row r="146" ht="14.25" customHeight="1" x14ac:dyDescent="0.2"/>
    <row r="147" ht="14.25" customHeight="1" x14ac:dyDescent="0.2"/>
    <row r="148" ht="14.25" customHeight="1" x14ac:dyDescent="0.2"/>
    <row r="149" ht="14.25" customHeight="1" x14ac:dyDescent="0.2"/>
    <row r="150" ht="14.25" customHeight="1" x14ac:dyDescent="0.2"/>
    <row r="151" ht="14.25" customHeight="1" x14ac:dyDescent="0.2"/>
    <row r="152" ht="14.25" customHeight="1" x14ac:dyDescent="0.2"/>
    <row r="153" ht="14.25" customHeight="1" x14ac:dyDescent="0.2"/>
    <row r="154" ht="14.25" customHeight="1" x14ac:dyDescent="0.2"/>
    <row r="155" ht="14.25" customHeight="1" x14ac:dyDescent="0.2"/>
    <row r="156" ht="14.25" customHeight="1" x14ac:dyDescent="0.2"/>
    <row r="157" ht="14.25" customHeight="1" x14ac:dyDescent="0.2"/>
    <row r="158" ht="14.25" customHeight="1" x14ac:dyDescent="0.2"/>
    <row r="159" ht="14.25" customHeight="1" x14ac:dyDescent="0.2"/>
    <row r="160" ht="14.25" customHeight="1" x14ac:dyDescent="0.2"/>
    <row r="161" ht="14.25" customHeight="1" x14ac:dyDescent="0.2"/>
    <row r="162" ht="14.25" customHeight="1" x14ac:dyDescent="0.2"/>
    <row r="163" ht="14.25" customHeight="1" x14ac:dyDescent="0.2"/>
    <row r="164" ht="14.25" customHeight="1" x14ac:dyDescent="0.2"/>
    <row r="165" ht="14.25" customHeight="1" x14ac:dyDescent="0.2"/>
    <row r="166" ht="14.25" customHeight="1" x14ac:dyDescent="0.2"/>
    <row r="167" ht="14.25" customHeight="1" x14ac:dyDescent="0.2"/>
    <row r="168" ht="14.25" customHeight="1" x14ac:dyDescent="0.2"/>
    <row r="169" ht="14.25" customHeight="1" x14ac:dyDescent="0.2"/>
    <row r="170" ht="14.25" customHeight="1" x14ac:dyDescent="0.2"/>
    <row r="171" ht="14.25" customHeight="1" x14ac:dyDescent="0.2"/>
    <row r="172" ht="14.25" customHeight="1" x14ac:dyDescent="0.2"/>
    <row r="173" ht="14.25" customHeight="1" x14ac:dyDescent="0.2"/>
    <row r="174" ht="14.25" customHeight="1" x14ac:dyDescent="0.2"/>
    <row r="175" ht="14.25" customHeight="1" x14ac:dyDescent="0.2"/>
    <row r="176" ht="14.25" customHeight="1" x14ac:dyDescent="0.2"/>
    <row r="177" ht="14.25" customHeight="1" x14ac:dyDescent="0.2"/>
    <row r="178" ht="14.25" customHeight="1" x14ac:dyDescent="0.2"/>
    <row r="179" ht="14.25" customHeight="1" x14ac:dyDescent="0.2"/>
    <row r="180" ht="14.25" customHeight="1" x14ac:dyDescent="0.2"/>
    <row r="181" ht="14.25" customHeight="1" x14ac:dyDescent="0.2"/>
    <row r="182" ht="14.25" customHeight="1" x14ac:dyDescent="0.2"/>
    <row r="183" ht="14.25" customHeight="1" x14ac:dyDescent="0.2"/>
    <row r="184" ht="14.25" customHeight="1" x14ac:dyDescent="0.2"/>
  </sheetData>
  <mergeCells count="13">
    <mergeCell ref="B5:B8"/>
    <mergeCell ref="A1:E1"/>
    <mergeCell ref="A2:E2"/>
    <mergeCell ref="B3:B4"/>
    <mergeCell ref="C3:C4"/>
    <mergeCell ref="D3:D4"/>
    <mergeCell ref="C17:C18"/>
    <mergeCell ref="A16:E16"/>
    <mergeCell ref="B17:B18"/>
    <mergeCell ref="A10:E10"/>
    <mergeCell ref="B11:B12"/>
    <mergeCell ref="C11:C12"/>
    <mergeCell ref="D11:D12"/>
  </mergeCells>
  <conditionalFormatting sqref="C19">
    <cfRule type="cellIs" dxfId="12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topLeftCell="A34" zoomScale="80" zoomScaleNormal="80" zoomScaleSheetLayoutView="80" workbookViewId="0">
      <selection activeCell="D72" sqref="D72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4" width="37.14062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3" s="2" customFormat="1" ht="60" customHeight="1" x14ac:dyDescent="0.2">
      <c r="A1" s="139"/>
      <c r="B1" s="139"/>
      <c r="C1" s="139"/>
      <c r="D1" s="139"/>
      <c r="E1" s="139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3" s="2" customFormat="1" ht="50.1" customHeight="1" thickBot="1" x14ac:dyDescent="0.25">
      <c r="A2" s="129" t="str">
        <f>"CRA TIER STRUCTURE ON "&amp;'OPTIONS - MARGIN INTERVALS'!A1</f>
        <v>CRA TIER STRUCTURE ON MAY 12, 2025</v>
      </c>
      <c r="B2" s="130"/>
      <c r="C2" s="130"/>
      <c r="D2" s="130"/>
      <c r="E2" s="130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3" s="5" customFormat="1" ht="15" customHeight="1" x14ac:dyDescent="0.2">
      <c r="A3" s="3"/>
      <c r="B3" s="140" t="s">
        <v>36</v>
      </c>
      <c r="C3" s="127" t="s">
        <v>4</v>
      </c>
      <c r="D3" s="127" t="s">
        <v>6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3" s="5" customFormat="1" ht="15" customHeight="1" x14ac:dyDescent="0.2">
      <c r="A4" s="3"/>
      <c r="B4" s="141"/>
      <c r="C4" s="142"/>
      <c r="D4" s="142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3" s="5" customFormat="1" x14ac:dyDescent="0.2">
      <c r="A5" s="3"/>
      <c r="B5" s="136">
        <v>1</v>
      </c>
      <c r="C5" s="6" t="s">
        <v>853</v>
      </c>
      <c r="D5" s="6">
        <v>202506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3" s="5" customFormat="1" ht="15" thickBot="1" x14ac:dyDescent="0.25">
      <c r="A6" s="3"/>
      <c r="B6" s="138"/>
      <c r="C6" s="7" t="s">
        <v>854</v>
      </c>
      <c r="D6" s="7">
        <v>202509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3" s="5" customFormat="1" x14ac:dyDescent="0.2">
      <c r="A7" s="3"/>
      <c r="B7" s="148">
        <v>2</v>
      </c>
      <c r="C7" s="8" t="s">
        <v>855</v>
      </c>
      <c r="D7" s="8">
        <v>202512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3" s="5" customFormat="1" ht="15" thickBot="1" x14ac:dyDescent="0.25">
      <c r="A8" s="3"/>
      <c r="B8" s="138"/>
      <c r="C8" s="7" t="s">
        <v>856</v>
      </c>
      <c r="D8" s="7">
        <v>202603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3" s="5" customFormat="1" x14ac:dyDescent="0.2">
      <c r="A9" s="3"/>
      <c r="B9" s="148">
        <v>3</v>
      </c>
      <c r="C9" s="8" t="s">
        <v>857</v>
      </c>
      <c r="D9" s="8">
        <v>202606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3" s="5" customFormat="1" x14ac:dyDescent="0.2">
      <c r="A10" s="3"/>
      <c r="B10" s="137"/>
      <c r="C10" s="6" t="s">
        <v>858</v>
      </c>
      <c r="D10" s="6">
        <v>202609</v>
      </c>
      <c r="E10" s="3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3" s="5" customFormat="1" x14ac:dyDescent="0.2">
      <c r="A11" s="3"/>
      <c r="B11" s="137"/>
      <c r="C11" s="6" t="s">
        <v>859</v>
      </c>
      <c r="D11" s="6">
        <v>202612</v>
      </c>
      <c r="E11" s="3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</row>
    <row r="12" spans="1:153" s="5" customFormat="1" ht="15" thickBot="1" x14ac:dyDescent="0.25">
      <c r="A12" s="3"/>
      <c r="B12" s="138"/>
      <c r="C12" s="7" t="s">
        <v>860</v>
      </c>
      <c r="D12" s="7">
        <v>202703</v>
      </c>
      <c r="E12" s="3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4"/>
      <c r="BP12" s="4"/>
      <c r="BQ12" s="4"/>
      <c r="BR12" s="4"/>
      <c r="BS12" s="4"/>
      <c r="BT12" s="4"/>
      <c r="BU12" s="4"/>
      <c r="BV12" s="4"/>
      <c r="BW12" s="4"/>
      <c r="BX12" s="4"/>
      <c r="BY12" s="4"/>
      <c r="BZ12" s="4"/>
      <c r="CA12" s="4"/>
      <c r="CB12" s="4"/>
      <c r="CC12" s="4"/>
      <c r="CD12" s="4"/>
      <c r="CE12" s="4"/>
      <c r="CF12" s="4"/>
      <c r="CG12" s="4"/>
      <c r="CH12" s="4"/>
      <c r="CI12" s="4"/>
      <c r="CJ12" s="4"/>
      <c r="CK12" s="4"/>
      <c r="CL12" s="4"/>
      <c r="CM12" s="4"/>
      <c r="CN12" s="4"/>
      <c r="CO12" s="4"/>
      <c r="CP12" s="4"/>
      <c r="CQ12" s="4"/>
      <c r="CR12" s="4"/>
      <c r="CS12" s="4"/>
      <c r="CT12" s="4"/>
      <c r="CU12" s="4"/>
      <c r="CV12" s="4"/>
      <c r="CW12" s="4"/>
      <c r="CX12" s="4"/>
      <c r="CY12" s="4"/>
      <c r="CZ12" s="4"/>
      <c r="DA12" s="4"/>
      <c r="DB12" s="4"/>
      <c r="DC12" s="4"/>
      <c r="DD12" s="4"/>
      <c r="DE12" s="4"/>
      <c r="DF12" s="4"/>
      <c r="DG12" s="4"/>
      <c r="DH12" s="4"/>
      <c r="DI12" s="4"/>
      <c r="DJ12" s="4"/>
      <c r="DK12" s="4"/>
      <c r="DL12" s="4"/>
      <c r="DM12" s="4"/>
      <c r="DN12" s="4"/>
      <c r="DO12" s="4"/>
      <c r="DP12" s="4"/>
      <c r="DQ12" s="4"/>
      <c r="DR12" s="4"/>
      <c r="DS12" s="4"/>
      <c r="DT12" s="4"/>
      <c r="DU12" s="4"/>
      <c r="DV12" s="4"/>
      <c r="DW12" s="4"/>
      <c r="DX12" s="4"/>
      <c r="DY12" s="4"/>
      <c r="DZ12" s="4"/>
      <c r="EA12" s="4"/>
      <c r="EB12" s="4"/>
      <c r="EC12" s="4"/>
      <c r="ED12" s="4"/>
      <c r="EE12" s="4"/>
      <c r="EF12" s="4"/>
      <c r="EG12" s="4"/>
      <c r="EH12" s="4"/>
      <c r="EI12" s="4"/>
      <c r="EJ12" s="4"/>
      <c r="EK12" s="4"/>
      <c r="EL12" s="4"/>
      <c r="EM12" s="4"/>
      <c r="EN12" s="4"/>
      <c r="EO12" s="4"/>
      <c r="EP12" s="4"/>
      <c r="EQ12" s="4"/>
      <c r="ER12" s="4"/>
      <c r="ES12" s="4"/>
      <c r="ET12" s="4"/>
      <c r="EU12" s="4"/>
      <c r="EV12" s="4"/>
      <c r="EW12" s="4"/>
    </row>
    <row r="13" spans="1:153" s="5" customFormat="1" x14ac:dyDescent="0.2">
      <c r="A13" s="3"/>
      <c r="B13" s="148">
        <v>4</v>
      </c>
      <c r="C13" s="9" t="s">
        <v>861</v>
      </c>
      <c r="D13" s="9">
        <v>202706</v>
      </c>
      <c r="E13" s="3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  <c r="BL13" s="4"/>
      <c r="BM13" s="4"/>
      <c r="BN13" s="4"/>
      <c r="BO13" s="4"/>
      <c r="BP13" s="4"/>
      <c r="BQ13" s="4"/>
      <c r="BR13" s="4"/>
      <c r="BS13" s="4"/>
      <c r="BT13" s="4"/>
      <c r="BU13" s="4"/>
      <c r="BV13" s="4"/>
      <c r="BW13" s="4"/>
      <c r="BX13" s="4"/>
      <c r="BY13" s="4"/>
      <c r="BZ13" s="4"/>
      <c r="CA13" s="4"/>
      <c r="CB13" s="4"/>
      <c r="CC13" s="4"/>
      <c r="CD13" s="4"/>
      <c r="CE13" s="4"/>
      <c r="CF13" s="4"/>
      <c r="CG13" s="4"/>
      <c r="CH13" s="4"/>
      <c r="CI13" s="4"/>
      <c r="CJ13" s="4"/>
      <c r="CK13" s="4"/>
      <c r="CL13" s="4"/>
      <c r="CM13" s="4"/>
      <c r="CN13" s="4"/>
      <c r="CO13" s="4"/>
      <c r="CP13" s="4"/>
      <c r="CQ13" s="4"/>
      <c r="CR13" s="4"/>
      <c r="CS13" s="4"/>
      <c r="CT13" s="4"/>
      <c r="CU13" s="4"/>
      <c r="CV13" s="4"/>
      <c r="CW13" s="4"/>
      <c r="CX13" s="4"/>
      <c r="CY13" s="4"/>
      <c r="CZ13" s="4"/>
      <c r="DA13" s="4"/>
      <c r="DB13" s="4"/>
      <c r="DC13" s="4"/>
      <c r="DD13" s="4"/>
      <c r="DE13" s="4"/>
      <c r="DF13" s="4"/>
      <c r="DG13" s="4"/>
      <c r="DH13" s="4"/>
      <c r="DI13" s="4"/>
      <c r="DJ13" s="4"/>
      <c r="DK13" s="4"/>
      <c r="DL13" s="4"/>
      <c r="DM13" s="4"/>
      <c r="DN13" s="4"/>
      <c r="DO13" s="4"/>
      <c r="DP13" s="4"/>
      <c r="DQ13" s="4"/>
      <c r="DR13" s="4"/>
      <c r="DS13" s="4"/>
      <c r="DT13" s="4"/>
      <c r="DU13" s="4"/>
      <c r="DV13" s="4"/>
      <c r="DW13" s="4"/>
      <c r="DX13" s="4"/>
      <c r="DY13" s="4"/>
      <c r="DZ13" s="4"/>
      <c r="EA13" s="4"/>
      <c r="EB13" s="4"/>
      <c r="EC13" s="4"/>
      <c r="ED13" s="4"/>
      <c r="EE13" s="4"/>
      <c r="EF13" s="4"/>
      <c r="EG13" s="4"/>
      <c r="EH13" s="4"/>
      <c r="EI13" s="4"/>
      <c r="EJ13" s="4"/>
      <c r="EK13" s="4"/>
      <c r="EL13" s="4"/>
      <c r="EM13" s="4"/>
      <c r="EN13" s="4"/>
      <c r="EO13" s="4"/>
      <c r="EP13" s="4"/>
      <c r="EQ13" s="4"/>
      <c r="ER13" s="4"/>
      <c r="ES13" s="4"/>
      <c r="ET13" s="4"/>
      <c r="EU13" s="4"/>
      <c r="EV13" s="4"/>
      <c r="EW13" s="4"/>
    </row>
    <row r="14" spans="1:153" s="5" customFormat="1" x14ac:dyDescent="0.2">
      <c r="A14" s="3"/>
      <c r="B14" s="137"/>
      <c r="C14" s="6" t="s">
        <v>862</v>
      </c>
      <c r="D14" s="6">
        <v>202709</v>
      </c>
      <c r="E14" s="3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/>
      <c r="BQ14" s="4"/>
      <c r="BR14" s="4"/>
      <c r="BS14" s="4"/>
      <c r="BT14" s="4"/>
      <c r="BU14" s="4"/>
      <c r="BV14" s="4"/>
      <c r="BW14" s="4"/>
      <c r="BX14" s="4"/>
      <c r="BY14" s="4"/>
      <c r="BZ14" s="4"/>
      <c r="CA14" s="4"/>
      <c r="CB14" s="4"/>
      <c r="CC14" s="4"/>
      <c r="CD14" s="4"/>
      <c r="CE14" s="4"/>
      <c r="CF14" s="4"/>
      <c r="CG14" s="4"/>
      <c r="CH14" s="4"/>
      <c r="CI14" s="4"/>
      <c r="CJ14" s="4"/>
      <c r="CK14" s="4"/>
      <c r="CL14" s="4"/>
      <c r="CM14" s="4"/>
      <c r="CN14" s="4"/>
      <c r="CO14" s="4"/>
      <c r="CP14" s="4"/>
      <c r="CQ14" s="4"/>
      <c r="CR14" s="4"/>
      <c r="CS14" s="4"/>
      <c r="CT14" s="4"/>
      <c r="CU14" s="4"/>
      <c r="CV14" s="4"/>
      <c r="CW14" s="4"/>
      <c r="CX14" s="4"/>
      <c r="CY14" s="4"/>
      <c r="CZ14" s="4"/>
      <c r="DA14" s="4"/>
      <c r="DB14" s="4"/>
      <c r="DC14" s="4"/>
      <c r="DD14" s="4"/>
      <c r="DE14" s="4"/>
      <c r="DF14" s="4"/>
      <c r="DG14" s="4"/>
      <c r="DH14" s="4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4"/>
      <c r="DZ14" s="4"/>
      <c r="EA14" s="4"/>
      <c r="EB14" s="4"/>
      <c r="EC14" s="4"/>
      <c r="ED14" s="4"/>
      <c r="EE14" s="4"/>
      <c r="EF14" s="4"/>
      <c r="EG14" s="4"/>
      <c r="EH14" s="4"/>
      <c r="EI14" s="4"/>
      <c r="EJ14" s="4"/>
      <c r="EK14" s="4"/>
      <c r="EL14" s="4"/>
      <c r="EM14" s="4"/>
      <c r="EN14" s="4"/>
      <c r="EO14" s="4"/>
      <c r="EP14" s="4"/>
      <c r="EQ14" s="4"/>
      <c r="ER14" s="4"/>
      <c r="ES14" s="4"/>
      <c r="ET14" s="4"/>
      <c r="EU14" s="4"/>
      <c r="EV14" s="4"/>
      <c r="EW14" s="4"/>
    </row>
    <row r="15" spans="1:153" s="5" customFormat="1" x14ac:dyDescent="0.2">
      <c r="A15" s="3"/>
      <c r="B15" s="137"/>
      <c r="C15" s="6" t="s">
        <v>863</v>
      </c>
      <c r="D15" s="6">
        <v>202712</v>
      </c>
      <c r="E15" s="3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  <c r="BW15" s="4"/>
      <c r="BX15" s="4"/>
      <c r="BY15" s="4"/>
      <c r="BZ15" s="4"/>
      <c r="CA15" s="4"/>
      <c r="CB15" s="4"/>
      <c r="CC15" s="4"/>
      <c r="CD15" s="4"/>
      <c r="CE15" s="4"/>
      <c r="CF15" s="4"/>
      <c r="CG15" s="4"/>
      <c r="CH15" s="4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4"/>
      <c r="DE15" s="4"/>
      <c r="DF15" s="4"/>
      <c r="DG15" s="4"/>
      <c r="DH15" s="4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4"/>
      <c r="EE15" s="4"/>
      <c r="EF15" s="4"/>
      <c r="EG15" s="4"/>
      <c r="EH15" s="4"/>
      <c r="EI15" s="4"/>
      <c r="EJ15" s="4"/>
      <c r="EK15" s="4"/>
      <c r="EL15" s="4"/>
      <c r="EM15" s="4"/>
      <c r="EN15" s="4"/>
      <c r="EO15" s="4"/>
      <c r="EP15" s="4"/>
      <c r="EQ15" s="4"/>
      <c r="ER15" s="4"/>
      <c r="ES15" s="4"/>
      <c r="ET15" s="4"/>
      <c r="EU15" s="4"/>
      <c r="EV15" s="4"/>
      <c r="EW15" s="4"/>
    </row>
    <row r="16" spans="1:153" s="5" customFormat="1" ht="15" thickBot="1" x14ac:dyDescent="0.25">
      <c r="A16" s="3"/>
      <c r="B16" s="138"/>
      <c r="C16" s="7" t="s">
        <v>864</v>
      </c>
      <c r="D16" s="7">
        <v>202803</v>
      </c>
      <c r="E16" s="3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4"/>
      <c r="ET16" s="4"/>
      <c r="EU16" s="4"/>
      <c r="EV16" s="4"/>
      <c r="EW16" s="4"/>
    </row>
    <row r="17" spans="1:153" s="5" customFormat="1" x14ac:dyDescent="0.2">
      <c r="A17" s="10"/>
      <c r="B17" s="11"/>
      <c r="C17" s="3"/>
      <c r="D17" s="3"/>
      <c r="E17" s="3"/>
      <c r="F17" s="1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  <c r="DV17" s="4"/>
      <c r="DW17" s="4"/>
      <c r="DX17" s="4"/>
      <c r="DY17" s="4"/>
      <c r="DZ17" s="4"/>
      <c r="EA17" s="4"/>
      <c r="EB17" s="4"/>
      <c r="EC17" s="4"/>
      <c r="ED17" s="4"/>
      <c r="EE17" s="4"/>
      <c r="EF17" s="4"/>
      <c r="EG17" s="4"/>
      <c r="EH17" s="4"/>
      <c r="EI17" s="4"/>
      <c r="EJ17" s="4"/>
      <c r="EK17" s="4"/>
      <c r="EL17" s="4"/>
      <c r="EM17" s="4"/>
      <c r="EN17" s="4"/>
      <c r="EO17" s="4"/>
      <c r="EP17" s="4"/>
      <c r="EQ17" s="4"/>
      <c r="ER17" s="4"/>
      <c r="ES17" s="4"/>
      <c r="ET17" s="4"/>
      <c r="EU17" s="4"/>
      <c r="EV17" s="4"/>
      <c r="EW17" s="4"/>
    </row>
    <row r="18" spans="1:153" s="2" customFormat="1" ht="50.1" customHeight="1" thickBot="1" x14ac:dyDescent="0.25">
      <c r="A18" s="129" t="str">
        <f>"INTRA-COMMODITY SPREAD CHARGES - QUARTELY BUTTERFLY ON "&amp;'OPTIONS - MARGIN INTERVALS'!A1</f>
        <v>INTRA-COMMODITY SPREAD CHARGES - QUARTELY BUTTERFLY ON MAY 12, 2025</v>
      </c>
      <c r="B18" s="130"/>
      <c r="C18" s="130"/>
      <c r="D18" s="130"/>
      <c r="E18" s="130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1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  <c r="ES18" s="1"/>
      <c r="ET18" s="1"/>
      <c r="EU18" s="1"/>
      <c r="EV18" s="1"/>
      <c r="EW18" s="1"/>
    </row>
    <row r="19" spans="1:153" s="2" customFormat="1" ht="15" customHeight="1" x14ac:dyDescent="0.2">
      <c r="A19" s="3"/>
      <c r="B19" s="133" t="s">
        <v>2</v>
      </c>
      <c r="C19" s="127" t="s">
        <v>3</v>
      </c>
      <c r="D19" s="127" t="s">
        <v>1</v>
      </c>
      <c r="E19" s="3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1"/>
      <c r="DG19" s="1"/>
      <c r="DH19" s="1"/>
      <c r="DI19" s="1"/>
      <c r="DJ19" s="1"/>
      <c r="DK19" s="1"/>
      <c r="DL19" s="1"/>
      <c r="DM19" s="1"/>
      <c r="DN19" s="1"/>
      <c r="DO19" s="1"/>
      <c r="DP19" s="1"/>
      <c r="DQ19" s="1"/>
      <c r="DR19" s="1"/>
      <c r="DS19" s="1"/>
      <c r="DT19" s="1"/>
      <c r="DU19" s="1"/>
      <c r="DV19" s="1"/>
      <c r="DW19" s="1"/>
      <c r="DX19" s="1"/>
      <c r="DY19" s="1"/>
      <c r="DZ19" s="1"/>
      <c r="EA19" s="1"/>
      <c r="EB19" s="1"/>
      <c r="EC19" s="1"/>
      <c r="ED19" s="1"/>
      <c r="EE19" s="1"/>
      <c r="EF19" s="1"/>
      <c r="EG19" s="1"/>
      <c r="EH19" s="1"/>
      <c r="EI19" s="1"/>
      <c r="EJ19" s="1"/>
      <c r="EK19" s="1"/>
      <c r="EL19" s="1"/>
      <c r="EM19" s="1"/>
      <c r="EN19" s="1"/>
      <c r="EO19" s="1"/>
      <c r="EP19" s="1"/>
      <c r="EQ19" s="1"/>
      <c r="ER19" s="1"/>
      <c r="ES19" s="1"/>
      <c r="ET19" s="1"/>
      <c r="EU19" s="1"/>
      <c r="EV19" s="1"/>
      <c r="EW19" s="1"/>
    </row>
    <row r="20" spans="1:153" s="2" customFormat="1" ht="15" customHeight="1" thickBot="1" x14ac:dyDescent="0.25">
      <c r="A20" s="3"/>
      <c r="B20" s="134"/>
      <c r="C20" s="135"/>
      <c r="D20" s="135"/>
      <c r="E20" s="3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1"/>
      <c r="BW20" s="1"/>
      <c r="BX20" s="1"/>
      <c r="BY20" s="1"/>
      <c r="BZ20" s="1"/>
      <c r="CA20" s="1"/>
      <c r="CB20" s="1"/>
      <c r="CC20" s="1"/>
      <c r="CD20" s="1"/>
      <c r="CE20" s="1"/>
      <c r="CF20" s="1"/>
      <c r="CG20" s="1"/>
      <c r="CH20" s="1"/>
      <c r="CI20" s="1"/>
      <c r="CJ20" s="1"/>
      <c r="CK20" s="1"/>
      <c r="CL20" s="1"/>
      <c r="CM20" s="1"/>
      <c r="CN20" s="1"/>
      <c r="CO20" s="1"/>
      <c r="CP20" s="1"/>
      <c r="CQ20" s="1"/>
      <c r="CR20" s="1"/>
      <c r="CS20" s="1"/>
      <c r="CT20" s="1"/>
      <c r="CU20" s="1"/>
      <c r="CV20" s="1"/>
      <c r="CW20" s="1"/>
      <c r="CX20" s="1"/>
      <c r="CY20" s="1"/>
      <c r="CZ20" s="1"/>
      <c r="DA20" s="1"/>
      <c r="DB20" s="1"/>
      <c r="DC20" s="1"/>
      <c r="DD20" s="1"/>
      <c r="DE20" s="1"/>
      <c r="DF20" s="1"/>
      <c r="DG20" s="1"/>
      <c r="DH20" s="1"/>
      <c r="DI20" s="1"/>
      <c r="DJ20" s="1"/>
      <c r="DK20" s="1"/>
      <c r="DL20" s="1"/>
      <c r="DM20" s="1"/>
      <c r="DN20" s="1"/>
      <c r="DO20" s="1"/>
      <c r="DP20" s="1"/>
      <c r="DQ20" s="1"/>
      <c r="DR20" s="1"/>
      <c r="DS20" s="1"/>
      <c r="DT20" s="1"/>
      <c r="DU20" s="1"/>
      <c r="DV20" s="1"/>
      <c r="DW20" s="1"/>
      <c r="DX20" s="1"/>
      <c r="DY20" s="1"/>
      <c r="DZ20" s="1"/>
      <c r="EA20" s="1"/>
      <c r="EB20" s="1"/>
      <c r="EC20" s="1"/>
      <c r="ED20" s="1"/>
      <c r="EE20" s="1"/>
      <c r="EF20" s="1"/>
      <c r="EG20" s="1"/>
      <c r="EH20" s="1"/>
      <c r="EI20" s="1"/>
      <c r="EJ20" s="1"/>
      <c r="EK20" s="1"/>
      <c r="EL20" s="1"/>
      <c r="EM20" s="1"/>
      <c r="EN20" s="1"/>
      <c r="EO20" s="1"/>
      <c r="EP20" s="1"/>
      <c r="EQ20" s="1"/>
      <c r="ER20" s="1"/>
      <c r="ES20" s="1"/>
      <c r="ET20" s="1"/>
      <c r="EU20" s="1"/>
      <c r="EV20" s="1"/>
      <c r="EW20" s="1"/>
    </row>
    <row r="21" spans="1:153" s="2" customFormat="1" x14ac:dyDescent="0.2">
      <c r="A21" s="3"/>
      <c r="B21" s="84" t="s">
        <v>865</v>
      </c>
      <c r="C21" s="12">
        <v>11</v>
      </c>
      <c r="D21" s="12">
        <v>7</v>
      </c>
      <c r="E21" s="3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  <c r="BL21" s="1"/>
      <c r="BM21" s="1"/>
      <c r="BN21" s="1"/>
      <c r="BO21" s="1"/>
      <c r="BP21" s="1"/>
      <c r="BQ21" s="1"/>
      <c r="BR21" s="1"/>
      <c r="BS21" s="1"/>
      <c r="BT21" s="1"/>
      <c r="BU21" s="1"/>
      <c r="BV21" s="1"/>
      <c r="BW21" s="1"/>
      <c r="BX21" s="1"/>
      <c r="BY21" s="1"/>
      <c r="BZ21" s="1"/>
      <c r="CA21" s="1"/>
      <c r="CB21" s="1"/>
      <c r="CC21" s="1"/>
      <c r="CD21" s="1"/>
      <c r="CE21" s="1"/>
      <c r="CF21" s="1"/>
      <c r="CG21" s="1"/>
      <c r="CH21" s="1"/>
      <c r="CI21" s="1"/>
      <c r="CJ21" s="1"/>
      <c r="CK21" s="1"/>
      <c r="CL21" s="1"/>
      <c r="CM21" s="1"/>
      <c r="CN21" s="1"/>
      <c r="CO21" s="1"/>
      <c r="CP21" s="1"/>
      <c r="CQ21" s="1"/>
      <c r="CR21" s="1"/>
      <c r="CS21" s="1"/>
      <c r="CT21" s="1"/>
      <c r="CU21" s="1"/>
      <c r="CV21" s="1"/>
      <c r="CW21" s="1"/>
      <c r="CX21" s="1"/>
      <c r="CY21" s="1"/>
      <c r="CZ21" s="1"/>
      <c r="DA21" s="1"/>
      <c r="DB21" s="1"/>
      <c r="DC21" s="1"/>
      <c r="DD21" s="1"/>
      <c r="DE21" s="1"/>
      <c r="DF21" s="1"/>
      <c r="DG21" s="1"/>
      <c r="DH21" s="1"/>
      <c r="DI21" s="1"/>
      <c r="DJ21" s="1"/>
      <c r="DK21" s="1"/>
      <c r="DL21" s="1"/>
      <c r="DM21" s="1"/>
      <c r="DN21" s="1"/>
      <c r="DO21" s="1"/>
      <c r="DP21" s="1"/>
      <c r="DQ21" s="1"/>
      <c r="DR21" s="1"/>
      <c r="DS21" s="1"/>
      <c r="DT21" s="1"/>
      <c r="DU21" s="1"/>
      <c r="DV21" s="1"/>
      <c r="DW21" s="1"/>
      <c r="DX21" s="1"/>
      <c r="DY21" s="1"/>
      <c r="DZ21" s="1"/>
      <c r="EA21" s="1"/>
      <c r="EB21" s="1"/>
      <c r="EC21" s="1"/>
      <c r="ED21" s="1"/>
      <c r="EE21" s="1"/>
      <c r="EF21" s="1"/>
      <c r="EG21" s="1"/>
      <c r="EH21" s="1"/>
      <c r="EI21" s="1"/>
      <c r="EJ21" s="1"/>
      <c r="EK21" s="1"/>
      <c r="EL21" s="1"/>
      <c r="EM21" s="1"/>
      <c r="EN21" s="1"/>
      <c r="EO21" s="1"/>
      <c r="EP21" s="1"/>
      <c r="EQ21" s="1"/>
      <c r="ER21" s="1"/>
      <c r="ES21" s="1"/>
      <c r="ET21" s="1"/>
      <c r="EU21" s="1"/>
      <c r="EV21" s="1"/>
      <c r="EW21" s="1"/>
    </row>
    <row r="22" spans="1:153" s="2" customFormat="1" ht="14.25" customHeight="1" x14ac:dyDescent="0.2">
      <c r="A22" s="3"/>
      <c r="B22" s="85" t="s">
        <v>866</v>
      </c>
      <c r="C22" s="13">
        <v>62</v>
      </c>
      <c r="D22" s="13">
        <v>58</v>
      </c>
      <c r="E22" s="3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  <c r="BR22" s="1"/>
      <c r="BS22" s="1"/>
      <c r="BT22" s="1"/>
      <c r="BU22" s="1"/>
      <c r="BV22" s="1"/>
      <c r="BW22" s="1"/>
      <c r="BX22" s="1"/>
      <c r="BY22" s="1"/>
      <c r="BZ22" s="1"/>
      <c r="CA22" s="1"/>
      <c r="CB22" s="1"/>
      <c r="CC22" s="1"/>
      <c r="CD22" s="1"/>
      <c r="CE22" s="1"/>
      <c r="CF22" s="1"/>
      <c r="CG22" s="1"/>
      <c r="CH22" s="1"/>
      <c r="CI22" s="1"/>
      <c r="CJ22" s="1"/>
      <c r="CK22" s="1"/>
      <c r="CL22" s="1"/>
      <c r="CM22" s="1"/>
      <c r="CN22" s="1"/>
      <c r="CO22" s="1"/>
      <c r="CP22" s="1"/>
      <c r="CQ22" s="1"/>
      <c r="CR22" s="1"/>
      <c r="CS22" s="1"/>
      <c r="CT22" s="1"/>
      <c r="CU22" s="1"/>
      <c r="CV22" s="1"/>
      <c r="CW22" s="1"/>
      <c r="CX22" s="1"/>
      <c r="CY22" s="1"/>
      <c r="CZ22" s="1"/>
      <c r="DA22" s="1"/>
      <c r="DB22" s="1"/>
      <c r="DC22" s="1"/>
      <c r="DD22" s="1"/>
      <c r="DE22" s="1"/>
      <c r="DF22" s="1"/>
      <c r="DG22" s="1"/>
      <c r="DH22" s="1"/>
      <c r="DI22" s="1"/>
      <c r="DJ22" s="1"/>
      <c r="DK22" s="1"/>
      <c r="DL22" s="1"/>
      <c r="DM22" s="1"/>
      <c r="DN22" s="1"/>
      <c r="DO22" s="1"/>
      <c r="DP22" s="1"/>
      <c r="DQ22" s="1"/>
      <c r="DR22" s="1"/>
      <c r="DS22" s="1"/>
      <c r="DT22" s="1"/>
      <c r="DU22" s="1"/>
      <c r="DV22" s="1"/>
      <c r="DW22" s="1"/>
      <c r="DX22" s="1"/>
      <c r="DY22" s="1"/>
      <c r="DZ22" s="1"/>
      <c r="EA22" s="1"/>
      <c r="EB22" s="1"/>
      <c r="EC22" s="1"/>
      <c r="ED22" s="1"/>
      <c r="EE22" s="1"/>
      <c r="EF22" s="1"/>
      <c r="EG22" s="1"/>
      <c r="EH22" s="1"/>
      <c r="EI22" s="1"/>
      <c r="EJ22" s="1"/>
      <c r="EK22" s="1"/>
      <c r="EL22" s="1"/>
      <c r="EM22" s="1"/>
      <c r="EN22" s="1"/>
      <c r="EO22" s="1"/>
      <c r="EP22" s="1"/>
      <c r="EQ22" s="1"/>
      <c r="ER22" s="1"/>
      <c r="ES22" s="1"/>
      <c r="ET22" s="1"/>
      <c r="EU22" s="1"/>
      <c r="EV22" s="1"/>
      <c r="EW22" s="1"/>
    </row>
    <row r="23" spans="1:153" s="2" customFormat="1" ht="14.25" customHeight="1" x14ac:dyDescent="0.2">
      <c r="A23" s="3"/>
      <c r="B23" s="85" t="s">
        <v>867</v>
      </c>
      <c r="C23" s="13">
        <v>244</v>
      </c>
      <c r="D23" s="13">
        <v>242</v>
      </c>
      <c r="E23" s="3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/>
      <c r="BM23" s="1"/>
      <c r="BN23" s="1"/>
      <c r="BO23" s="1"/>
      <c r="BP23" s="1"/>
      <c r="BQ23" s="1"/>
      <c r="BR23" s="1"/>
      <c r="BS23" s="1"/>
      <c r="BT23" s="1"/>
      <c r="BU23" s="1"/>
      <c r="BV23" s="1"/>
      <c r="BW23" s="1"/>
      <c r="BX23" s="1"/>
      <c r="BY23" s="1"/>
      <c r="BZ23" s="1"/>
      <c r="CA23" s="1"/>
      <c r="CB23" s="1"/>
      <c r="CC23" s="1"/>
      <c r="CD23" s="1"/>
      <c r="CE23" s="1"/>
      <c r="CF23" s="1"/>
      <c r="CG23" s="1"/>
      <c r="CH23" s="1"/>
      <c r="CI23" s="1"/>
      <c r="CJ23" s="1"/>
      <c r="CK23" s="1"/>
      <c r="CL23" s="1"/>
      <c r="CM23" s="1"/>
      <c r="CN23" s="1"/>
      <c r="CO23" s="1"/>
      <c r="CP23" s="1"/>
      <c r="CQ23" s="1"/>
      <c r="CR23" s="1"/>
      <c r="CS23" s="1"/>
      <c r="CT23" s="1"/>
      <c r="CU23" s="1"/>
      <c r="CV23" s="1"/>
      <c r="CW23" s="1"/>
      <c r="CX23" s="1"/>
      <c r="CY23" s="1"/>
      <c r="CZ23" s="1"/>
      <c r="DA23" s="1"/>
      <c r="DB23" s="1"/>
      <c r="DC23" s="1"/>
      <c r="DD23" s="1"/>
      <c r="DE23" s="1"/>
      <c r="DF23" s="1"/>
      <c r="DG23" s="1"/>
      <c r="DH23" s="1"/>
      <c r="DI23" s="1"/>
      <c r="DJ23" s="1"/>
      <c r="DK23" s="1"/>
      <c r="DL23" s="1"/>
      <c r="DM23" s="1"/>
      <c r="DN23" s="1"/>
      <c r="DO23" s="1"/>
      <c r="DP23" s="1"/>
      <c r="DQ23" s="1"/>
      <c r="DR23" s="1"/>
      <c r="DS23" s="1"/>
      <c r="DT23" s="1"/>
      <c r="DU23" s="1"/>
      <c r="DV23" s="1"/>
      <c r="DW23" s="1"/>
      <c r="DX23" s="1"/>
      <c r="DY23" s="1"/>
      <c r="DZ23" s="1"/>
      <c r="EA23" s="1"/>
      <c r="EB23" s="1"/>
      <c r="EC23" s="1"/>
      <c r="ED23" s="1"/>
      <c r="EE23" s="1"/>
      <c r="EF23" s="1"/>
      <c r="EG23" s="1"/>
      <c r="EH23" s="1"/>
      <c r="EI23" s="1"/>
      <c r="EJ23" s="1"/>
      <c r="EK23" s="1"/>
      <c r="EL23" s="1"/>
      <c r="EM23" s="1"/>
      <c r="EN23" s="1"/>
      <c r="EO23" s="1"/>
      <c r="EP23" s="1"/>
      <c r="EQ23" s="1"/>
      <c r="ER23" s="1"/>
      <c r="ES23" s="1"/>
      <c r="ET23" s="1"/>
      <c r="EU23" s="1"/>
      <c r="EV23" s="1"/>
      <c r="EW23" s="1"/>
    </row>
    <row r="24" spans="1:153" s="2" customFormat="1" ht="14.25" customHeight="1" x14ac:dyDescent="0.2">
      <c r="A24" s="3"/>
      <c r="B24" s="85" t="s">
        <v>868</v>
      </c>
      <c r="C24" s="13">
        <v>187</v>
      </c>
      <c r="D24" s="13">
        <v>188</v>
      </c>
      <c r="E24" s="3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  <c r="BL24" s="1"/>
      <c r="BM24" s="1"/>
      <c r="BN24" s="1"/>
      <c r="BO24" s="1"/>
      <c r="BP24" s="1"/>
      <c r="BQ24" s="1"/>
      <c r="BR24" s="1"/>
      <c r="BS24" s="1"/>
      <c r="BT24" s="1"/>
      <c r="BU24" s="1"/>
      <c r="BV24" s="1"/>
      <c r="BW24" s="1"/>
      <c r="BX24" s="1"/>
      <c r="BY24" s="1"/>
      <c r="BZ24" s="1"/>
      <c r="CA24" s="1"/>
      <c r="CB24" s="1"/>
      <c r="CC24" s="1"/>
      <c r="CD24" s="1"/>
      <c r="CE24" s="1"/>
      <c r="CF24" s="1"/>
      <c r="CG24" s="1"/>
      <c r="CH24" s="1"/>
      <c r="CI24" s="1"/>
      <c r="CJ24" s="1"/>
      <c r="CK24" s="1"/>
      <c r="CL24" s="1"/>
      <c r="CM24" s="1"/>
      <c r="CN24" s="1"/>
      <c r="CO24" s="1"/>
      <c r="CP24" s="1"/>
      <c r="CQ24" s="1"/>
      <c r="CR24" s="1"/>
      <c r="CS24" s="1"/>
      <c r="CT24" s="1"/>
      <c r="CU24" s="1"/>
      <c r="CV24" s="1"/>
      <c r="CW24" s="1"/>
      <c r="CX24" s="1"/>
      <c r="CY24" s="1"/>
      <c r="CZ24" s="1"/>
      <c r="DA24" s="1"/>
      <c r="DB24" s="1"/>
      <c r="DC24" s="1"/>
      <c r="DD24" s="1"/>
      <c r="DE24" s="1"/>
      <c r="DF24" s="1"/>
      <c r="DG24" s="1"/>
      <c r="DH24" s="1"/>
      <c r="DI24" s="1"/>
      <c r="DJ24" s="1"/>
      <c r="DK24" s="1"/>
      <c r="DL24" s="1"/>
      <c r="DM24" s="1"/>
      <c r="DN24" s="1"/>
      <c r="DO24" s="1"/>
      <c r="DP24" s="1"/>
      <c r="DQ24" s="1"/>
      <c r="DR24" s="1"/>
      <c r="DS24" s="1"/>
      <c r="DT24" s="1"/>
      <c r="DU24" s="1"/>
      <c r="DV24" s="1"/>
      <c r="DW24" s="1"/>
      <c r="DX24" s="1"/>
      <c r="DY24" s="1"/>
      <c r="DZ24" s="1"/>
      <c r="EA24" s="1"/>
      <c r="EB24" s="1"/>
      <c r="EC24" s="1"/>
      <c r="ED24" s="1"/>
      <c r="EE24" s="1"/>
      <c r="EF24" s="1"/>
      <c r="EG24" s="1"/>
      <c r="EH24" s="1"/>
      <c r="EI24" s="1"/>
      <c r="EJ24" s="1"/>
      <c r="EK24" s="1"/>
      <c r="EL24" s="1"/>
      <c r="EM24" s="1"/>
      <c r="EN24" s="1"/>
      <c r="EO24" s="1"/>
      <c r="EP24" s="1"/>
      <c r="EQ24" s="1"/>
      <c r="ER24" s="1"/>
      <c r="ES24" s="1"/>
      <c r="ET24" s="1"/>
      <c r="EU24" s="1"/>
      <c r="EV24" s="1"/>
      <c r="EW24" s="1"/>
    </row>
    <row r="25" spans="1:153" s="2" customFormat="1" ht="14.25" customHeight="1" x14ac:dyDescent="0.2">
      <c r="A25" s="3"/>
      <c r="B25" s="85" t="s">
        <v>869</v>
      </c>
      <c r="C25" s="13">
        <v>274</v>
      </c>
      <c r="D25" s="13">
        <v>276</v>
      </c>
      <c r="E25" s="3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  <c r="BL25" s="1"/>
      <c r="BM25" s="1"/>
      <c r="BN25" s="1"/>
      <c r="BO25" s="1"/>
      <c r="BP25" s="1"/>
      <c r="BQ25" s="1"/>
      <c r="BR25" s="1"/>
      <c r="BS25" s="1"/>
      <c r="BT25" s="1"/>
      <c r="BU25" s="1"/>
      <c r="BV25" s="1"/>
      <c r="BW25" s="1"/>
      <c r="BX25" s="1"/>
      <c r="BY25" s="1"/>
      <c r="BZ25" s="1"/>
      <c r="CA25" s="1"/>
      <c r="CB25" s="1"/>
      <c r="CC25" s="1"/>
      <c r="CD25" s="1"/>
      <c r="CE25" s="1"/>
      <c r="CF25" s="1"/>
      <c r="CG25" s="1"/>
      <c r="CH25" s="1"/>
      <c r="CI25" s="1"/>
      <c r="CJ25" s="1"/>
      <c r="CK25" s="1"/>
      <c r="CL25" s="1"/>
      <c r="CM25" s="1"/>
      <c r="CN25" s="1"/>
      <c r="CO25" s="1"/>
      <c r="CP25" s="1"/>
      <c r="CQ25" s="1"/>
      <c r="CR25" s="1"/>
      <c r="CS25" s="1"/>
      <c r="CT25" s="1"/>
      <c r="CU25" s="1"/>
      <c r="CV25" s="1"/>
      <c r="CW25" s="1"/>
      <c r="CX25" s="1"/>
      <c r="CY25" s="1"/>
      <c r="CZ25" s="1"/>
      <c r="DA25" s="1"/>
      <c r="DB25" s="1"/>
      <c r="DC25" s="1"/>
      <c r="DD25" s="1"/>
      <c r="DE25" s="1"/>
      <c r="DF25" s="1"/>
      <c r="DG25" s="1"/>
      <c r="DH25" s="1"/>
      <c r="DI25" s="1"/>
      <c r="DJ25" s="1"/>
      <c r="DK25" s="1"/>
      <c r="DL25" s="1"/>
      <c r="DM25" s="1"/>
      <c r="DN25" s="1"/>
      <c r="DO25" s="1"/>
      <c r="DP25" s="1"/>
      <c r="DQ25" s="1"/>
      <c r="DR25" s="1"/>
      <c r="DS25" s="1"/>
      <c r="DT25" s="1"/>
      <c r="DU25" s="1"/>
      <c r="DV25" s="1"/>
      <c r="DW25" s="1"/>
      <c r="DX25" s="1"/>
      <c r="DY25" s="1"/>
      <c r="DZ25" s="1"/>
      <c r="EA25" s="1"/>
      <c r="EB25" s="1"/>
      <c r="EC25" s="1"/>
      <c r="ED25" s="1"/>
      <c r="EE25" s="1"/>
      <c r="EF25" s="1"/>
      <c r="EG25" s="1"/>
      <c r="EH25" s="1"/>
      <c r="EI25" s="1"/>
      <c r="EJ25" s="1"/>
      <c r="EK25" s="1"/>
      <c r="EL25" s="1"/>
      <c r="EM25" s="1"/>
      <c r="EN25" s="1"/>
      <c r="EO25" s="1"/>
      <c r="EP25" s="1"/>
      <c r="EQ25" s="1"/>
      <c r="ER25" s="1"/>
      <c r="ES25" s="1"/>
      <c r="ET25" s="1"/>
      <c r="EU25" s="1"/>
      <c r="EV25" s="1"/>
      <c r="EW25" s="1"/>
    </row>
    <row r="26" spans="1:153" s="2" customFormat="1" ht="14.25" customHeight="1" x14ac:dyDescent="0.2">
      <c r="A26" s="3"/>
      <c r="B26" s="85" t="s">
        <v>870</v>
      </c>
      <c r="C26" s="13">
        <v>274</v>
      </c>
      <c r="D26" s="13">
        <v>276</v>
      </c>
      <c r="E26" s="3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  <c r="BW26" s="1"/>
      <c r="BX26" s="1"/>
      <c r="BY26" s="1"/>
      <c r="BZ26" s="1"/>
      <c r="CA26" s="1"/>
      <c r="CB26" s="1"/>
      <c r="CC26" s="1"/>
      <c r="CD26" s="1"/>
      <c r="CE26" s="1"/>
      <c r="CF26" s="1"/>
      <c r="CG26" s="1"/>
      <c r="CH26" s="1"/>
      <c r="CI26" s="1"/>
      <c r="CJ26" s="1"/>
      <c r="CK26" s="1"/>
      <c r="CL26" s="1"/>
      <c r="CM26" s="1"/>
      <c r="CN26" s="1"/>
      <c r="CO26" s="1"/>
      <c r="CP26" s="1"/>
      <c r="CQ26" s="1"/>
      <c r="CR26" s="1"/>
      <c r="CS26" s="1"/>
      <c r="CT26" s="1"/>
      <c r="CU26" s="1"/>
      <c r="CV26" s="1"/>
      <c r="CW26" s="1"/>
      <c r="CX26" s="1"/>
      <c r="CY26" s="1"/>
      <c r="CZ26" s="1"/>
      <c r="DA26" s="1"/>
      <c r="DB26" s="1"/>
      <c r="DC26" s="1"/>
      <c r="DD26" s="1"/>
      <c r="DE26" s="1"/>
      <c r="DF26" s="1"/>
      <c r="DG26" s="1"/>
      <c r="DH26" s="1"/>
      <c r="DI26" s="1"/>
      <c r="DJ26" s="1"/>
      <c r="DK26" s="1"/>
      <c r="DL26" s="1"/>
      <c r="DM26" s="1"/>
      <c r="DN26" s="1"/>
      <c r="DO26" s="1"/>
      <c r="DP26" s="1"/>
      <c r="DQ26" s="1"/>
      <c r="DR26" s="1"/>
      <c r="DS26" s="1"/>
      <c r="DT26" s="1"/>
      <c r="DU26" s="1"/>
      <c r="DV26" s="1"/>
      <c r="DW26" s="1"/>
      <c r="DX26" s="1"/>
      <c r="DY26" s="1"/>
      <c r="DZ26" s="1"/>
      <c r="EA26" s="1"/>
      <c r="EB26" s="1"/>
      <c r="EC26" s="1"/>
      <c r="ED26" s="1"/>
      <c r="EE26" s="1"/>
      <c r="EF26" s="1"/>
      <c r="EG26" s="1"/>
      <c r="EH26" s="1"/>
      <c r="EI26" s="1"/>
      <c r="EJ26" s="1"/>
      <c r="EK26" s="1"/>
      <c r="EL26" s="1"/>
      <c r="EM26" s="1"/>
      <c r="EN26" s="1"/>
      <c r="EO26" s="1"/>
      <c r="EP26" s="1"/>
      <c r="EQ26" s="1"/>
      <c r="ER26" s="1"/>
      <c r="ES26" s="1"/>
      <c r="ET26" s="1"/>
      <c r="EU26" s="1"/>
      <c r="EV26" s="1"/>
      <c r="EW26" s="1"/>
    </row>
    <row r="27" spans="1:153" s="2" customFormat="1" ht="14.25" customHeight="1" x14ac:dyDescent="0.2">
      <c r="A27" s="3"/>
      <c r="B27" s="85" t="s">
        <v>871</v>
      </c>
      <c r="C27" s="13">
        <v>248</v>
      </c>
      <c r="D27" s="13">
        <v>249</v>
      </c>
      <c r="E27" s="3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  <c r="BS27" s="1"/>
      <c r="BT27" s="1"/>
      <c r="BU27" s="1"/>
      <c r="BV27" s="1"/>
      <c r="BW27" s="1"/>
      <c r="BX27" s="1"/>
      <c r="BY27" s="1"/>
      <c r="BZ27" s="1"/>
      <c r="CA27" s="1"/>
      <c r="CB27" s="1"/>
      <c r="CC27" s="1"/>
      <c r="CD27" s="1"/>
      <c r="CE27" s="1"/>
      <c r="CF27" s="1"/>
      <c r="CG27" s="1"/>
      <c r="CH27" s="1"/>
      <c r="CI27" s="1"/>
      <c r="CJ27" s="1"/>
      <c r="CK27" s="1"/>
      <c r="CL27" s="1"/>
      <c r="CM27" s="1"/>
      <c r="CN27" s="1"/>
      <c r="CO27" s="1"/>
      <c r="CP27" s="1"/>
      <c r="CQ27" s="1"/>
      <c r="CR27" s="1"/>
      <c r="CS27" s="1"/>
      <c r="CT27" s="1"/>
      <c r="CU27" s="1"/>
      <c r="CV27" s="1"/>
      <c r="CW27" s="1"/>
      <c r="CX27" s="1"/>
      <c r="CY27" s="1"/>
      <c r="CZ27" s="1"/>
      <c r="DA27" s="1"/>
      <c r="DB27" s="1"/>
      <c r="DC27" s="1"/>
      <c r="DD27" s="1"/>
      <c r="DE27" s="1"/>
      <c r="DF27" s="1"/>
      <c r="DG27" s="1"/>
      <c r="DH27" s="1"/>
      <c r="DI27" s="1"/>
      <c r="DJ27" s="1"/>
      <c r="DK27" s="1"/>
      <c r="DL27" s="1"/>
      <c r="DM27" s="1"/>
      <c r="DN27" s="1"/>
      <c r="DO27" s="1"/>
      <c r="DP27" s="1"/>
      <c r="DQ27" s="1"/>
      <c r="DR27" s="1"/>
      <c r="DS27" s="1"/>
      <c r="DT27" s="1"/>
      <c r="DU27" s="1"/>
      <c r="DV27" s="1"/>
      <c r="DW27" s="1"/>
      <c r="DX27" s="1"/>
      <c r="DY27" s="1"/>
      <c r="DZ27" s="1"/>
      <c r="EA27" s="1"/>
      <c r="EB27" s="1"/>
      <c r="EC27" s="1"/>
      <c r="ED27" s="1"/>
      <c r="EE27" s="1"/>
      <c r="EF27" s="1"/>
      <c r="EG27" s="1"/>
      <c r="EH27" s="1"/>
      <c r="EI27" s="1"/>
      <c r="EJ27" s="1"/>
      <c r="EK27" s="1"/>
      <c r="EL27" s="1"/>
      <c r="EM27" s="1"/>
      <c r="EN27" s="1"/>
      <c r="EO27" s="1"/>
      <c r="EP27" s="1"/>
      <c r="EQ27" s="1"/>
      <c r="ER27" s="1"/>
      <c r="ES27" s="1"/>
      <c r="ET27" s="1"/>
      <c r="EU27" s="1"/>
      <c r="EV27" s="1"/>
      <c r="EW27" s="1"/>
    </row>
    <row r="28" spans="1:153" s="2" customFormat="1" ht="14.25" customHeight="1" x14ac:dyDescent="0.2">
      <c r="A28" s="3"/>
      <c r="B28" s="85" t="s">
        <v>872</v>
      </c>
      <c r="C28" s="13">
        <v>243</v>
      </c>
      <c r="D28" s="13">
        <v>245</v>
      </c>
      <c r="E28" s="3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  <c r="BL28" s="1"/>
      <c r="BM28" s="1"/>
      <c r="BN28" s="1"/>
      <c r="BO28" s="1"/>
      <c r="BP28" s="1"/>
      <c r="BQ28" s="1"/>
      <c r="BR28" s="1"/>
      <c r="BS28" s="1"/>
      <c r="BT28" s="1"/>
      <c r="BU28" s="1"/>
      <c r="BV28" s="1"/>
      <c r="BW28" s="1"/>
      <c r="BX28" s="1"/>
      <c r="BY28" s="1"/>
      <c r="BZ28" s="1"/>
      <c r="CA28" s="1"/>
      <c r="CB28" s="1"/>
      <c r="CC28" s="1"/>
      <c r="CD28" s="1"/>
      <c r="CE28" s="1"/>
      <c r="CF28" s="1"/>
      <c r="CG28" s="1"/>
      <c r="CH28" s="1"/>
      <c r="CI28" s="1"/>
      <c r="CJ28" s="1"/>
      <c r="CK28" s="1"/>
      <c r="CL28" s="1"/>
      <c r="CM28" s="1"/>
      <c r="CN28" s="1"/>
      <c r="CO28" s="1"/>
      <c r="CP28" s="1"/>
      <c r="CQ28" s="1"/>
      <c r="CR28" s="1"/>
      <c r="CS28" s="1"/>
      <c r="CT28" s="1"/>
      <c r="CU28" s="1"/>
      <c r="CV28" s="1"/>
      <c r="CW28" s="1"/>
      <c r="CX28" s="1"/>
      <c r="CY28" s="1"/>
      <c r="CZ28" s="1"/>
      <c r="DA28" s="1"/>
      <c r="DB28" s="1"/>
      <c r="DC28" s="1"/>
      <c r="DD28" s="1"/>
      <c r="DE28" s="1"/>
      <c r="DF28" s="1"/>
      <c r="DG28" s="1"/>
      <c r="DH28" s="1"/>
      <c r="DI28" s="1"/>
      <c r="DJ28" s="1"/>
      <c r="DK28" s="1"/>
      <c r="DL28" s="1"/>
      <c r="DM28" s="1"/>
      <c r="DN28" s="1"/>
      <c r="DO28" s="1"/>
      <c r="DP28" s="1"/>
      <c r="DQ28" s="1"/>
      <c r="DR28" s="1"/>
      <c r="DS28" s="1"/>
      <c r="DT28" s="1"/>
      <c r="DU28" s="1"/>
      <c r="DV28" s="1"/>
      <c r="DW28" s="1"/>
      <c r="DX28" s="1"/>
      <c r="DY28" s="1"/>
      <c r="DZ28" s="1"/>
      <c r="EA28" s="1"/>
      <c r="EB28" s="1"/>
      <c r="EC28" s="1"/>
      <c r="ED28" s="1"/>
      <c r="EE28" s="1"/>
      <c r="EF28" s="1"/>
      <c r="EG28" s="1"/>
      <c r="EH28" s="1"/>
      <c r="EI28" s="1"/>
      <c r="EJ28" s="1"/>
      <c r="EK28" s="1"/>
      <c r="EL28" s="1"/>
      <c r="EM28" s="1"/>
      <c r="EN28" s="1"/>
      <c r="EO28" s="1"/>
      <c r="EP28" s="1"/>
      <c r="EQ28" s="1"/>
      <c r="ER28" s="1"/>
      <c r="ES28" s="1"/>
      <c r="ET28" s="1"/>
      <c r="EU28" s="1"/>
      <c r="EV28" s="1"/>
      <c r="EW28" s="1"/>
    </row>
    <row r="29" spans="1:153" s="2" customFormat="1" ht="14.25" customHeight="1" x14ac:dyDescent="0.2">
      <c r="A29" s="3"/>
      <c r="B29" s="85" t="s">
        <v>873</v>
      </c>
      <c r="C29" s="13">
        <v>263</v>
      </c>
      <c r="D29" s="13">
        <v>265</v>
      </c>
      <c r="E29" s="3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  <c r="BN29" s="1"/>
      <c r="BO29" s="1"/>
      <c r="BP29" s="1"/>
      <c r="BQ29" s="1"/>
      <c r="BR29" s="1"/>
      <c r="BS29" s="1"/>
      <c r="BT29" s="1"/>
      <c r="BU29" s="1"/>
      <c r="BV29" s="1"/>
      <c r="BW29" s="1"/>
      <c r="BX29" s="1"/>
      <c r="BY29" s="1"/>
      <c r="BZ29" s="1"/>
      <c r="CA29" s="1"/>
      <c r="CB29" s="1"/>
      <c r="CC29" s="1"/>
      <c r="CD29" s="1"/>
      <c r="CE29" s="1"/>
      <c r="CF29" s="1"/>
      <c r="CG29" s="1"/>
      <c r="CH29" s="1"/>
      <c r="CI29" s="1"/>
      <c r="CJ29" s="1"/>
      <c r="CK29" s="1"/>
      <c r="CL29" s="1"/>
      <c r="CM29" s="1"/>
      <c r="CN29" s="1"/>
      <c r="CO29" s="1"/>
      <c r="CP29" s="1"/>
      <c r="CQ29" s="1"/>
      <c r="CR29" s="1"/>
      <c r="CS29" s="1"/>
      <c r="CT29" s="1"/>
      <c r="CU29" s="1"/>
      <c r="CV29" s="1"/>
      <c r="CW29" s="1"/>
      <c r="CX29" s="1"/>
      <c r="CY29" s="1"/>
      <c r="CZ29" s="1"/>
      <c r="DA29" s="1"/>
      <c r="DB29" s="1"/>
      <c r="DC29" s="1"/>
      <c r="DD29" s="1"/>
      <c r="DE29" s="1"/>
      <c r="DF29" s="1"/>
      <c r="DG29" s="1"/>
      <c r="DH29" s="1"/>
      <c r="DI29" s="1"/>
      <c r="DJ29" s="1"/>
      <c r="DK29" s="1"/>
      <c r="DL29" s="1"/>
      <c r="DM29" s="1"/>
      <c r="DN29" s="1"/>
      <c r="DO29" s="1"/>
      <c r="DP29" s="1"/>
      <c r="DQ29" s="1"/>
      <c r="DR29" s="1"/>
      <c r="DS29" s="1"/>
      <c r="DT29" s="1"/>
      <c r="DU29" s="1"/>
      <c r="DV29" s="1"/>
      <c r="DW29" s="1"/>
      <c r="DX29" s="1"/>
      <c r="DY29" s="1"/>
      <c r="DZ29" s="1"/>
      <c r="EA29" s="1"/>
      <c r="EB29" s="1"/>
      <c r="EC29" s="1"/>
      <c r="ED29" s="1"/>
      <c r="EE29" s="1"/>
      <c r="EF29" s="1"/>
      <c r="EG29" s="1"/>
      <c r="EH29" s="1"/>
      <c r="EI29" s="1"/>
      <c r="EJ29" s="1"/>
      <c r="EK29" s="1"/>
      <c r="EL29" s="1"/>
      <c r="EM29" s="1"/>
      <c r="EN29" s="1"/>
      <c r="EO29" s="1"/>
      <c r="EP29" s="1"/>
      <c r="EQ29" s="1"/>
      <c r="ER29" s="1"/>
      <c r="ES29" s="1"/>
      <c r="ET29" s="1"/>
      <c r="EU29" s="1"/>
      <c r="EV29" s="1"/>
      <c r="EW29" s="1"/>
    </row>
    <row r="30" spans="1:153" s="2" customFormat="1" ht="15" customHeight="1" thickBot="1" x14ac:dyDescent="0.25">
      <c r="A30" s="3"/>
      <c r="B30" s="86" t="s">
        <v>874</v>
      </c>
      <c r="C30" s="14">
        <v>261</v>
      </c>
      <c r="D30" s="14">
        <v>262</v>
      </c>
      <c r="E30" s="3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/>
      <c r="BR30" s="1"/>
      <c r="BS30" s="1"/>
      <c r="BT30" s="1"/>
      <c r="BU30" s="1"/>
      <c r="BV30" s="1"/>
      <c r="BW30" s="1"/>
      <c r="BX30" s="1"/>
      <c r="BY30" s="1"/>
      <c r="BZ30" s="1"/>
      <c r="CA30" s="1"/>
      <c r="CB30" s="1"/>
      <c r="CC30" s="1"/>
      <c r="CD30" s="1"/>
      <c r="CE30" s="1"/>
      <c r="CF30" s="1"/>
      <c r="CG30" s="1"/>
      <c r="CH30" s="1"/>
      <c r="CI30" s="1"/>
      <c r="CJ30" s="1"/>
      <c r="CK30" s="1"/>
      <c r="CL30" s="1"/>
      <c r="CM30" s="1"/>
      <c r="CN30" s="1"/>
      <c r="CO30" s="1"/>
      <c r="CP30" s="1"/>
      <c r="CQ30" s="1"/>
      <c r="CR30" s="1"/>
      <c r="CS30" s="1"/>
      <c r="CT30" s="1"/>
      <c r="CU30" s="1"/>
      <c r="CV30" s="1"/>
      <c r="CW30" s="1"/>
      <c r="CX30" s="1"/>
      <c r="CY30" s="1"/>
      <c r="CZ30" s="1"/>
      <c r="DA30" s="1"/>
      <c r="DB30" s="1"/>
      <c r="DC30" s="1"/>
      <c r="DD30" s="1"/>
      <c r="DE30" s="1"/>
      <c r="DF30" s="1"/>
      <c r="DG30" s="1"/>
      <c r="DH30" s="1"/>
      <c r="DI30" s="1"/>
      <c r="DJ30" s="1"/>
      <c r="DK30" s="1"/>
      <c r="DL30" s="1"/>
      <c r="DM30" s="1"/>
      <c r="DN30" s="1"/>
      <c r="DO30" s="1"/>
      <c r="DP30" s="1"/>
      <c r="DQ30" s="1"/>
      <c r="DR30" s="1"/>
      <c r="DS30" s="1"/>
      <c r="DT30" s="1"/>
      <c r="DU30" s="1"/>
      <c r="DV30" s="1"/>
      <c r="DW30" s="1"/>
      <c r="DX30" s="1"/>
      <c r="DY30" s="1"/>
      <c r="DZ30" s="1"/>
      <c r="EA30" s="1"/>
      <c r="EB30" s="1"/>
      <c r="EC30" s="1"/>
      <c r="ED30" s="1"/>
      <c r="EE30" s="1"/>
      <c r="EF30" s="1"/>
      <c r="EG30" s="1"/>
      <c r="EH30" s="1"/>
      <c r="EI30" s="1"/>
      <c r="EJ30" s="1"/>
      <c r="EK30" s="1"/>
      <c r="EL30" s="1"/>
      <c r="EM30" s="1"/>
      <c r="EN30" s="1"/>
      <c r="EO30" s="1"/>
      <c r="EP30" s="1"/>
      <c r="EQ30" s="1"/>
      <c r="ER30" s="1"/>
      <c r="ES30" s="1"/>
      <c r="ET30" s="1"/>
      <c r="EU30" s="1"/>
      <c r="EV30" s="1"/>
      <c r="EW30" s="1"/>
    </row>
    <row r="31" spans="1:153" s="18" customFormat="1" x14ac:dyDescent="0.2">
      <c r="A31" s="15"/>
      <c r="B31" s="16"/>
      <c r="C31" s="17"/>
      <c r="D31" s="17"/>
      <c r="E31" s="3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  <c r="BL31" s="1"/>
      <c r="BM31" s="1"/>
      <c r="BN31" s="1"/>
      <c r="BO31" s="1"/>
      <c r="BP31" s="1"/>
      <c r="BQ31" s="1"/>
      <c r="BR31" s="1"/>
      <c r="BS31" s="1"/>
      <c r="BT31" s="1"/>
      <c r="BU31" s="1"/>
      <c r="BV31" s="1"/>
      <c r="BW31" s="1"/>
      <c r="BX31" s="1"/>
      <c r="BY31" s="1"/>
      <c r="BZ31" s="1"/>
      <c r="CA31" s="1"/>
      <c r="CB31" s="1"/>
      <c r="CC31" s="1"/>
      <c r="CD31" s="1"/>
      <c r="CE31" s="1"/>
      <c r="CF31" s="1"/>
      <c r="CG31" s="1"/>
      <c r="CH31" s="1"/>
      <c r="CI31" s="1"/>
      <c r="CJ31" s="1"/>
      <c r="CK31" s="1"/>
      <c r="CL31" s="1"/>
      <c r="CM31" s="1"/>
      <c r="CN31" s="1"/>
      <c r="CO31" s="1"/>
      <c r="CP31" s="1"/>
      <c r="CQ31" s="1"/>
      <c r="CR31" s="1"/>
      <c r="CS31" s="1"/>
      <c r="CT31" s="1"/>
      <c r="CU31" s="1"/>
      <c r="CV31" s="1"/>
      <c r="CW31" s="1"/>
      <c r="CX31" s="1"/>
      <c r="CY31" s="1"/>
      <c r="CZ31" s="1"/>
      <c r="DA31" s="1"/>
      <c r="DB31" s="1"/>
      <c r="DC31" s="1"/>
      <c r="DD31" s="1"/>
      <c r="DE31" s="1"/>
      <c r="DF31" s="1"/>
      <c r="DG31" s="1"/>
      <c r="DH31" s="1"/>
      <c r="DI31" s="1"/>
      <c r="DJ31" s="1"/>
      <c r="DK31" s="1"/>
      <c r="DL31" s="1"/>
      <c r="DM31" s="1"/>
      <c r="DN31" s="1"/>
      <c r="DO31" s="1"/>
      <c r="DP31" s="1"/>
      <c r="DQ31" s="1"/>
      <c r="DR31" s="1"/>
      <c r="DS31" s="1"/>
      <c r="DT31" s="1"/>
      <c r="DU31" s="1"/>
      <c r="DV31" s="1"/>
      <c r="DW31" s="1"/>
      <c r="DX31" s="1"/>
      <c r="DY31" s="1"/>
      <c r="DZ31" s="1"/>
      <c r="EA31" s="1"/>
      <c r="EB31" s="1"/>
      <c r="EC31" s="1"/>
      <c r="ED31" s="1"/>
      <c r="EE31" s="1"/>
      <c r="EF31" s="1"/>
      <c r="EG31" s="1"/>
      <c r="EH31" s="1"/>
      <c r="EI31" s="1"/>
      <c r="EJ31" s="1"/>
      <c r="EK31" s="1"/>
      <c r="EL31" s="1"/>
      <c r="EM31" s="1"/>
      <c r="EN31" s="1"/>
      <c r="EO31" s="1"/>
      <c r="EP31" s="1"/>
      <c r="EQ31" s="1"/>
      <c r="ER31" s="1"/>
      <c r="ES31" s="1"/>
      <c r="ET31" s="1"/>
      <c r="EU31" s="1"/>
      <c r="EV31" s="1"/>
      <c r="EW31" s="1"/>
    </row>
    <row r="32" spans="1:153" s="2" customFormat="1" ht="50.1" customHeight="1" thickBot="1" x14ac:dyDescent="0.25">
      <c r="A32" s="129" t="str">
        <f>"INTRA-COMMODITY SPREAD CHARGES - SIX-MONTHLY BUTTERFLY ON "&amp;'OPTIONS - MARGIN INTERVALS'!A1</f>
        <v>INTRA-COMMODITY SPREAD CHARGES - SIX-MONTHLY BUTTERFLY ON MAY 12, 2025</v>
      </c>
      <c r="B32" s="130"/>
      <c r="C32" s="130"/>
      <c r="D32" s="130"/>
      <c r="E32" s="130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  <c r="BL32" s="1"/>
      <c r="BM32" s="1"/>
      <c r="BN32" s="1"/>
      <c r="BO32" s="1"/>
      <c r="BP32" s="1"/>
      <c r="BQ32" s="1"/>
      <c r="BR32" s="1"/>
      <c r="BS32" s="1"/>
      <c r="BT32" s="1"/>
      <c r="BU32" s="1"/>
      <c r="BV32" s="1"/>
      <c r="BW32" s="1"/>
      <c r="BX32" s="1"/>
      <c r="BY32" s="1"/>
      <c r="BZ32" s="1"/>
      <c r="CA32" s="1"/>
      <c r="CB32" s="1"/>
      <c r="CC32" s="1"/>
      <c r="CD32" s="1"/>
      <c r="CE32" s="1"/>
      <c r="CF32" s="1"/>
      <c r="CG32" s="1"/>
      <c r="CH32" s="1"/>
      <c r="CI32" s="1"/>
      <c r="CJ32" s="1"/>
      <c r="CK32" s="1"/>
      <c r="CL32" s="1"/>
      <c r="CM32" s="1"/>
      <c r="CN32" s="1"/>
      <c r="CO32" s="1"/>
      <c r="CP32" s="1"/>
      <c r="CQ32" s="1"/>
      <c r="CR32" s="1"/>
      <c r="CS32" s="1"/>
      <c r="CT32" s="1"/>
      <c r="CU32" s="1"/>
      <c r="CV32" s="1"/>
      <c r="CW32" s="1"/>
      <c r="CX32" s="1"/>
      <c r="CY32" s="1"/>
      <c r="CZ32" s="1"/>
      <c r="DA32" s="1"/>
      <c r="DB32" s="1"/>
      <c r="DC32" s="1"/>
      <c r="DD32" s="1"/>
      <c r="DE32" s="1"/>
      <c r="DF32" s="1"/>
      <c r="DG32" s="1"/>
      <c r="DH32" s="1"/>
      <c r="DI32" s="1"/>
      <c r="DJ32" s="1"/>
      <c r="DK32" s="1"/>
      <c r="DL32" s="1"/>
      <c r="DM32" s="1"/>
      <c r="DN32" s="1"/>
      <c r="DO32" s="1"/>
      <c r="DP32" s="1"/>
      <c r="DQ32" s="1"/>
      <c r="DR32" s="1"/>
      <c r="DS32" s="1"/>
      <c r="DT32" s="1"/>
      <c r="DU32" s="1"/>
      <c r="DV32" s="1"/>
      <c r="DW32" s="1"/>
      <c r="DX32" s="1"/>
      <c r="DY32" s="1"/>
      <c r="DZ32" s="1"/>
      <c r="EA32" s="1"/>
      <c r="EB32" s="1"/>
      <c r="EC32" s="1"/>
      <c r="ED32" s="1"/>
      <c r="EE32" s="1"/>
      <c r="EF32" s="1"/>
      <c r="EG32" s="1"/>
      <c r="EH32" s="1"/>
      <c r="EI32" s="1"/>
      <c r="EJ32" s="1"/>
      <c r="EK32" s="1"/>
      <c r="EL32" s="1"/>
      <c r="EM32" s="1"/>
      <c r="EN32" s="1"/>
      <c r="EO32" s="1"/>
      <c r="EP32" s="1"/>
      <c r="EQ32" s="1"/>
      <c r="ER32" s="1"/>
      <c r="ES32" s="1"/>
      <c r="ET32" s="1"/>
      <c r="EU32" s="1"/>
      <c r="EV32" s="1"/>
      <c r="EW32" s="1"/>
    </row>
    <row r="33" spans="1:153" s="2" customFormat="1" ht="21" customHeight="1" x14ac:dyDescent="0.2">
      <c r="A33" s="3"/>
      <c r="B33" s="131" t="s">
        <v>2</v>
      </c>
      <c r="C33" s="143" t="s">
        <v>3</v>
      </c>
      <c r="D33" s="143" t="s">
        <v>1</v>
      </c>
      <c r="E33" s="3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  <c r="BM33" s="1"/>
      <c r="BN33" s="1"/>
      <c r="BO33" s="1"/>
      <c r="BP33" s="1"/>
      <c r="BQ33" s="1"/>
      <c r="BR33" s="1"/>
      <c r="BS33" s="1"/>
      <c r="BT33" s="1"/>
      <c r="BU33" s="1"/>
      <c r="BV33" s="1"/>
      <c r="BW33" s="1"/>
      <c r="BX33" s="1"/>
      <c r="BY33" s="1"/>
      <c r="BZ33" s="1"/>
      <c r="CA33" s="1"/>
      <c r="CB33" s="1"/>
      <c r="CC33" s="1"/>
      <c r="CD33" s="1"/>
      <c r="CE33" s="1"/>
      <c r="CF33" s="1"/>
      <c r="CG33" s="1"/>
      <c r="CH33" s="1"/>
      <c r="CI33" s="1"/>
      <c r="CJ33" s="1"/>
      <c r="CK33" s="1"/>
      <c r="CL33" s="1"/>
      <c r="CM33" s="1"/>
      <c r="CN33" s="1"/>
      <c r="CO33" s="1"/>
      <c r="CP33" s="1"/>
      <c r="CQ33" s="1"/>
      <c r="CR33" s="1"/>
      <c r="CS33" s="1"/>
      <c r="CT33" s="1"/>
      <c r="CU33" s="1"/>
      <c r="CV33" s="1"/>
      <c r="CW33" s="1"/>
      <c r="CX33" s="1"/>
      <c r="CY33" s="1"/>
      <c r="CZ33" s="1"/>
      <c r="DA33" s="1"/>
      <c r="DB33" s="1"/>
      <c r="DC33" s="1"/>
      <c r="DD33" s="1"/>
      <c r="DE33" s="1"/>
      <c r="DF33" s="1"/>
      <c r="DG33" s="1"/>
      <c r="DH33" s="1"/>
      <c r="DI33" s="1"/>
      <c r="DJ33" s="1"/>
      <c r="DK33" s="1"/>
      <c r="DL33" s="1"/>
      <c r="DM33" s="1"/>
      <c r="DN33" s="1"/>
      <c r="DO33" s="1"/>
      <c r="DP33" s="1"/>
      <c r="DQ33" s="1"/>
      <c r="DR33" s="1"/>
      <c r="DS33" s="1"/>
      <c r="DT33" s="1"/>
      <c r="DU33" s="1"/>
      <c r="DV33" s="1"/>
      <c r="DW33" s="1"/>
      <c r="DX33" s="1"/>
      <c r="DY33" s="1"/>
      <c r="DZ33" s="1"/>
      <c r="EA33" s="1"/>
      <c r="EB33" s="1"/>
      <c r="EC33" s="1"/>
      <c r="ED33" s="1"/>
      <c r="EE33" s="1"/>
      <c r="EF33" s="1"/>
      <c r="EG33" s="1"/>
      <c r="EH33" s="1"/>
      <c r="EI33" s="1"/>
      <c r="EJ33" s="1"/>
      <c r="EK33" s="1"/>
      <c r="EL33" s="1"/>
      <c r="EM33" s="1"/>
      <c r="EN33" s="1"/>
      <c r="EO33" s="1"/>
      <c r="EP33" s="1"/>
      <c r="EQ33" s="1"/>
      <c r="ER33" s="1"/>
      <c r="ES33" s="1"/>
      <c r="ET33" s="1"/>
      <c r="EU33" s="1"/>
      <c r="EV33" s="1"/>
      <c r="EW33" s="1"/>
    </row>
    <row r="34" spans="1:153" s="2" customFormat="1" ht="15" customHeight="1" x14ac:dyDescent="0.2">
      <c r="A34" s="3"/>
      <c r="B34" s="132"/>
      <c r="C34" s="144"/>
      <c r="D34" s="144"/>
      <c r="E34" s="3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  <c r="CB34" s="1"/>
      <c r="CC34" s="1"/>
      <c r="CD34" s="1"/>
      <c r="CE34" s="1"/>
      <c r="CF34" s="1"/>
      <c r="CG34" s="1"/>
      <c r="CH34" s="1"/>
      <c r="CI34" s="1"/>
      <c r="CJ34" s="1"/>
      <c r="CK34" s="1"/>
      <c r="CL34" s="1"/>
      <c r="CM34" s="1"/>
      <c r="CN34" s="1"/>
      <c r="CO34" s="1"/>
      <c r="CP34" s="1"/>
      <c r="CQ34" s="1"/>
      <c r="CR34" s="1"/>
      <c r="CS34" s="1"/>
      <c r="CT34" s="1"/>
      <c r="CU34" s="1"/>
      <c r="CV34" s="1"/>
      <c r="CW34" s="1"/>
      <c r="CX34" s="1"/>
      <c r="CY34" s="1"/>
      <c r="CZ34" s="1"/>
      <c r="DA34" s="1"/>
      <c r="DB34" s="1"/>
      <c r="DC34" s="1"/>
      <c r="DD34" s="1"/>
      <c r="DE34" s="1"/>
      <c r="DF34" s="1"/>
      <c r="DG34" s="1"/>
      <c r="DH34" s="1"/>
      <c r="DI34" s="1"/>
      <c r="DJ34" s="1"/>
      <c r="DK34" s="1"/>
      <c r="DL34" s="1"/>
      <c r="DM34" s="1"/>
      <c r="DN34" s="1"/>
      <c r="DO34" s="1"/>
      <c r="DP34" s="1"/>
      <c r="DQ34" s="1"/>
      <c r="DR34" s="1"/>
      <c r="DS34" s="1"/>
      <c r="DT34" s="1"/>
      <c r="DU34" s="1"/>
      <c r="DV34" s="1"/>
      <c r="DW34" s="1"/>
      <c r="DX34" s="1"/>
      <c r="DY34" s="1"/>
      <c r="DZ34" s="1"/>
      <c r="EA34" s="1"/>
      <c r="EB34" s="1"/>
      <c r="EC34" s="1"/>
      <c r="ED34" s="1"/>
      <c r="EE34" s="1"/>
      <c r="EF34" s="1"/>
      <c r="EG34" s="1"/>
      <c r="EH34" s="1"/>
      <c r="EI34" s="1"/>
      <c r="EJ34" s="1"/>
      <c r="EK34" s="1"/>
      <c r="EL34" s="1"/>
      <c r="EM34" s="1"/>
      <c r="EN34" s="1"/>
      <c r="EO34" s="1"/>
      <c r="EP34" s="1"/>
      <c r="EQ34" s="1"/>
      <c r="ER34" s="1"/>
      <c r="ES34" s="1"/>
      <c r="ET34" s="1"/>
      <c r="EU34" s="1"/>
      <c r="EV34" s="1"/>
      <c r="EW34" s="1"/>
    </row>
    <row r="35" spans="1:153" s="2" customFormat="1" x14ac:dyDescent="0.2">
      <c r="A35" s="3"/>
      <c r="B35" s="87" t="s">
        <v>875</v>
      </c>
      <c r="C35" s="19">
        <v>244</v>
      </c>
      <c r="D35" s="19">
        <v>241</v>
      </c>
      <c r="E35" s="3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  <c r="BY35" s="1"/>
      <c r="BZ35" s="1"/>
      <c r="CA35" s="1"/>
      <c r="CB35" s="1"/>
      <c r="CC35" s="1"/>
      <c r="CD35" s="1"/>
      <c r="CE35" s="1"/>
      <c r="CF35" s="1"/>
      <c r="CG35" s="1"/>
      <c r="CH35" s="1"/>
      <c r="CI35" s="1"/>
      <c r="CJ35" s="1"/>
      <c r="CK35" s="1"/>
      <c r="CL35" s="1"/>
      <c r="CM35" s="1"/>
      <c r="CN35" s="1"/>
      <c r="CO35" s="1"/>
      <c r="CP35" s="1"/>
      <c r="CQ35" s="1"/>
      <c r="CR35" s="1"/>
      <c r="CS35" s="1"/>
      <c r="CT35" s="1"/>
      <c r="CU35" s="1"/>
      <c r="CV35" s="1"/>
      <c r="CW35" s="1"/>
      <c r="CX35" s="1"/>
      <c r="CY35" s="1"/>
      <c r="CZ35" s="1"/>
      <c r="DA35" s="1"/>
      <c r="DB35" s="1"/>
      <c r="DC35" s="1"/>
      <c r="DD35" s="1"/>
      <c r="DE35" s="1"/>
      <c r="DF35" s="1"/>
      <c r="DG35" s="1"/>
      <c r="DH35" s="1"/>
      <c r="DI35" s="1"/>
      <c r="DJ35" s="1"/>
      <c r="DK35" s="1"/>
      <c r="DL35" s="1"/>
      <c r="DM35" s="1"/>
      <c r="DN35" s="1"/>
      <c r="DO35" s="1"/>
      <c r="DP35" s="1"/>
      <c r="DQ35" s="1"/>
      <c r="DR35" s="1"/>
      <c r="DS35" s="1"/>
      <c r="DT35" s="1"/>
      <c r="DU35" s="1"/>
      <c r="DV35" s="1"/>
      <c r="DW35" s="1"/>
      <c r="DX35" s="1"/>
      <c r="DY35" s="1"/>
      <c r="DZ35" s="1"/>
      <c r="EA35" s="1"/>
      <c r="EB35" s="1"/>
      <c r="EC35" s="1"/>
      <c r="ED35" s="1"/>
      <c r="EE35" s="1"/>
      <c r="EF35" s="1"/>
      <c r="EG35" s="1"/>
      <c r="EH35" s="1"/>
      <c r="EI35" s="1"/>
      <c r="EJ35" s="1"/>
      <c r="EK35" s="1"/>
      <c r="EL35" s="1"/>
      <c r="EM35" s="1"/>
      <c r="EN35" s="1"/>
      <c r="EO35" s="1"/>
      <c r="EP35" s="1"/>
      <c r="EQ35" s="1"/>
      <c r="ER35" s="1"/>
      <c r="ES35" s="1"/>
      <c r="ET35" s="1"/>
      <c r="EU35" s="1"/>
      <c r="EV35" s="1"/>
      <c r="EW35" s="1"/>
    </row>
    <row r="36" spans="1:153" s="2" customFormat="1" x14ac:dyDescent="0.2">
      <c r="A36" s="3"/>
      <c r="B36" s="87" t="s">
        <v>876</v>
      </c>
      <c r="C36" s="19">
        <v>160</v>
      </c>
      <c r="D36" s="19">
        <v>158</v>
      </c>
      <c r="E36" s="3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  <c r="BL36" s="1"/>
      <c r="BM36" s="1"/>
      <c r="BN36" s="1"/>
      <c r="BO36" s="1"/>
      <c r="BP36" s="1"/>
      <c r="BQ36" s="1"/>
      <c r="BR36" s="1"/>
      <c r="BS36" s="1"/>
      <c r="BT36" s="1"/>
      <c r="BU36" s="1"/>
      <c r="BV36" s="1"/>
      <c r="BW36" s="1"/>
      <c r="BX36" s="1"/>
      <c r="BY36" s="1"/>
      <c r="BZ36" s="1"/>
      <c r="CA36" s="1"/>
      <c r="CB36" s="1"/>
      <c r="CC36" s="1"/>
      <c r="CD36" s="1"/>
      <c r="CE36" s="1"/>
      <c r="CF36" s="1"/>
      <c r="CG36" s="1"/>
      <c r="CH36" s="1"/>
      <c r="CI36" s="1"/>
      <c r="CJ36" s="1"/>
      <c r="CK36" s="1"/>
      <c r="CL36" s="1"/>
      <c r="CM36" s="1"/>
      <c r="CN36" s="1"/>
      <c r="CO36" s="1"/>
      <c r="CP36" s="1"/>
      <c r="CQ36" s="1"/>
      <c r="CR36" s="1"/>
      <c r="CS36" s="1"/>
      <c r="CT36" s="1"/>
      <c r="CU36" s="1"/>
      <c r="CV36" s="1"/>
      <c r="CW36" s="1"/>
      <c r="CX36" s="1"/>
      <c r="CY36" s="1"/>
      <c r="CZ36" s="1"/>
      <c r="DA36" s="1"/>
      <c r="DB36" s="1"/>
      <c r="DC36" s="1"/>
      <c r="DD36" s="1"/>
      <c r="DE36" s="1"/>
      <c r="DF36" s="1"/>
      <c r="DG36" s="1"/>
      <c r="DH36" s="1"/>
      <c r="DI36" s="1"/>
      <c r="DJ36" s="1"/>
      <c r="DK36" s="1"/>
      <c r="DL36" s="1"/>
      <c r="DM36" s="1"/>
      <c r="DN36" s="1"/>
      <c r="DO36" s="1"/>
      <c r="DP36" s="1"/>
      <c r="DQ36" s="1"/>
      <c r="DR36" s="1"/>
      <c r="DS36" s="1"/>
      <c r="DT36" s="1"/>
      <c r="DU36" s="1"/>
      <c r="DV36" s="1"/>
      <c r="DW36" s="1"/>
      <c r="DX36" s="1"/>
      <c r="DY36" s="1"/>
      <c r="DZ36" s="1"/>
      <c r="EA36" s="1"/>
      <c r="EB36" s="1"/>
      <c r="EC36" s="1"/>
      <c r="ED36" s="1"/>
      <c r="EE36" s="1"/>
      <c r="EF36" s="1"/>
      <c r="EG36" s="1"/>
      <c r="EH36" s="1"/>
      <c r="EI36" s="1"/>
      <c r="EJ36" s="1"/>
      <c r="EK36" s="1"/>
      <c r="EL36" s="1"/>
      <c r="EM36" s="1"/>
      <c r="EN36" s="1"/>
      <c r="EO36" s="1"/>
      <c r="EP36" s="1"/>
      <c r="EQ36" s="1"/>
      <c r="ER36" s="1"/>
      <c r="ES36" s="1"/>
      <c r="ET36" s="1"/>
      <c r="EU36" s="1"/>
      <c r="EV36" s="1"/>
      <c r="EW36" s="1"/>
    </row>
    <row r="37" spans="1:153" s="2" customFormat="1" x14ac:dyDescent="0.2">
      <c r="A37" s="3"/>
      <c r="B37" s="87" t="s">
        <v>877</v>
      </c>
      <c r="C37" s="19">
        <v>294</v>
      </c>
      <c r="D37" s="19">
        <v>292</v>
      </c>
      <c r="E37" s="3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  <c r="BL37" s="1"/>
      <c r="BM37" s="1"/>
      <c r="BN37" s="1"/>
      <c r="BO37" s="1"/>
      <c r="BP37" s="1"/>
      <c r="BQ37" s="1"/>
      <c r="BR37" s="1"/>
      <c r="BS37" s="1"/>
      <c r="BT37" s="1"/>
      <c r="BU37" s="1"/>
      <c r="BV37" s="1"/>
      <c r="BW37" s="1"/>
      <c r="BX37" s="1"/>
      <c r="BY37" s="1"/>
      <c r="BZ37" s="1"/>
      <c r="CA37" s="1"/>
      <c r="CB37" s="1"/>
      <c r="CC37" s="1"/>
      <c r="CD37" s="1"/>
      <c r="CE37" s="1"/>
      <c r="CF37" s="1"/>
      <c r="CG37" s="1"/>
      <c r="CH37" s="1"/>
      <c r="CI37" s="1"/>
      <c r="CJ37" s="1"/>
      <c r="CK37" s="1"/>
      <c r="CL37" s="1"/>
      <c r="CM37" s="1"/>
      <c r="CN37" s="1"/>
      <c r="CO37" s="1"/>
      <c r="CP37" s="1"/>
      <c r="CQ37" s="1"/>
      <c r="CR37" s="1"/>
      <c r="CS37" s="1"/>
      <c r="CT37" s="1"/>
      <c r="CU37" s="1"/>
      <c r="CV37" s="1"/>
      <c r="CW37" s="1"/>
      <c r="CX37" s="1"/>
      <c r="CY37" s="1"/>
      <c r="CZ37" s="1"/>
      <c r="DA37" s="1"/>
      <c r="DB37" s="1"/>
      <c r="DC37" s="1"/>
      <c r="DD37" s="1"/>
      <c r="DE37" s="1"/>
      <c r="DF37" s="1"/>
      <c r="DG37" s="1"/>
      <c r="DH37" s="1"/>
      <c r="DI37" s="1"/>
      <c r="DJ37" s="1"/>
      <c r="DK37" s="1"/>
      <c r="DL37" s="1"/>
      <c r="DM37" s="1"/>
      <c r="DN37" s="1"/>
      <c r="DO37" s="1"/>
      <c r="DP37" s="1"/>
      <c r="DQ37" s="1"/>
      <c r="DR37" s="1"/>
      <c r="DS37" s="1"/>
      <c r="DT37" s="1"/>
      <c r="DU37" s="1"/>
      <c r="DV37" s="1"/>
      <c r="DW37" s="1"/>
      <c r="DX37" s="1"/>
      <c r="DY37" s="1"/>
      <c r="DZ37" s="1"/>
      <c r="EA37" s="1"/>
      <c r="EB37" s="1"/>
      <c r="EC37" s="1"/>
      <c r="ED37" s="1"/>
      <c r="EE37" s="1"/>
      <c r="EF37" s="1"/>
      <c r="EG37" s="1"/>
      <c r="EH37" s="1"/>
      <c r="EI37" s="1"/>
      <c r="EJ37" s="1"/>
      <c r="EK37" s="1"/>
      <c r="EL37" s="1"/>
      <c r="EM37" s="1"/>
      <c r="EN37" s="1"/>
      <c r="EO37" s="1"/>
      <c r="EP37" s="1"/>
      <c r="EQ37" s="1"/>
      <c r="ER37" s="1"/>
      <c r="ES37" s="1"/>
      <c r="ET37" s="1"/>
      <c r="EU37" s="1"/>
      <c r="EV37" s="1"/>
      <c r="EW37" s="1"/>
    </row>
    <row r="38" spans="1:153" s="2" customFormat="1" x14ac:dyDescent="0.2">
      <c r="A38" s="3"/>
      <c r="B38" s="87" t="s">
        <v>878</v>
      </c>
      <c r="C38" s="19">
        <v>211</v>
      </c>
      <c r="D38" s="19">
        <v>209</v>
      </c>
      <c r="E38" s="3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  <c r="BJ38" s="1"/>
      <c r="BK38" s="1"/>
      <c r="BL38" s="1"/>
      <c r="BM38" s="1"/>
      <c r="BN38" s="1"/>
      <c r="BO38" s="1"/>
      <c r="BP38" s="1"/>
      <c r="BQ38" s="1"/>
      <c r="BR38" s="1"/>
      <c r="BS38" s="1"/>
      <c r="BT38" s="1"/>
      <c r="BU38" s="1"/>
      <c r="BV38" s="1"/>
      <c r="BW38" s="1"/>
      <c r="BX38" s="1"/>
      <c r="BY38" s="1"/>
      <c r="BZ38" s="1"/>
      <c r="CA38" s="1"/>
      <c r="CB38" s="1"/>
      <c r="CC38" s="1"/>
      <c r="CD38" s="1"/>
      <c r="CE38" s="1"/>
      <c r="CF38" s="1"/>
      <c r="CG38" s="1"/>
      <c r="CH38" s="1"/>
      <c r="CI38" s="1"/>
      <c r="CJ38" s="1"/>
      <c r="CK38" s="1"/>
      <c r="CL38" s="1"/>
      <c r="CM38" s="1"/>
      <c r="CN38" s="1"/>
      <c r="CO38" s="1"/>
      <c r="CP38" s="1"/>
      <c r="CQ38" s="1"/>
      <c r="CR38" s="1"/>
      <c r="CS38" s="1"/>
      <c r="CT38" s="1"/>
      <c r="CU38" s="1"/>
      <c r="CV38" s="1"/>
      <c r="CW38" s="1"/>
      <c r="CX38" s="1"/>
      <c r="CY38" s="1"/>
      <c r="CZ38" s="1"/>
      <c r="DA38" s="1"/>
      <c r="DB38" s="1"/>
      <c r="DC38" s="1"/>
      <c r="DD38" s="1"/>
      <c r="DE38" s="1"/>
      <c r="DF38" s="1"/>
      <c r="DG38" s="1"/>
      <c r="DH38" s="1"/>
      <c r="DI38" s="1"/>
      <c r="DJ38" s="1"/>
      <c r="DK38" s="1"/>
      <c r="DL38" s="1"/>
      <c r="DM38" s="1"/>
      <c r="DN38" s="1"/>
      <c r="DO38" s="1"/>
      <c r="DP38" s="1"/>
      <c r="DQ38" s="1"/>
      <c r="DR38" s="1"/>
      <c r="DS38" s="1"/>
      <c r="DT38" s="1"/>
      <c r="DU38" s="1"/>
      <c r="DV38" s="1"/>
      <c r="DW38" s="1"/>
      <c r="DX38" s="1"/>
      <c r="DY38" s="1"/>
      <c r="DZ38" s="1"/>
      <c r="EA38" s="1"/>
      <c r="EB38" s="1"/>
      <c r="EC38" s="1"/>
      <c r="ED38" s="1"/>
      <c r="EE38" s="1"/>
      <c r="EF38" s="1"/>
      <c r="EG38" s="1"/>
      <c r="EH38" s="1"/>
      <c r="EI38" s="1"/>
      <c r="EJ38" s="1"/>
      <c r="EK38" s="1"/>
      <c r="EL38" s="1"/>
      <c r="EM38" s="1"/>
      <c r="EN38" s="1"/>
      <c r="EO38" s="1"/>
      <c r="EP38" s="1"/>
      <c r="EQ38" s="1"/>
      <c r="ER38" s="1"/>
      <c r="ES38" s="1"/>
      <c r="ET38" s="1"/>
      <c r="EU38" s="1"/>
      <c r="EV38" s="1"/>
      <c r="EW38" s="1"/>
    </row>
    <row r="39" spans="1:153" s="2" customFormat="1" x14ac:dyDescent="0.2">
      <c r="A39" s="3"/>
      <c r="B39" s="87" t="s">
        <v>879</v>
      </c>
      <c r="C39" s="19">
        <v>227</v>
      </c>
      <c r="D39" s="19">
        <v>227</v>
      </c>
      <c r="E39" s="3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  <c r="BJ39" s="1"/>
      <c r="BK39" s="1"/>
      <c r="BL39" s="1"/>
      <c r="BM39" s="1"/>
      <c r="BN39" s="1"/>
      <c r="BO39" s="1"/>
      <c r="BP39" s="1"/>
      <c r="BQ39" s="1"/>
      <c r="BR39" s="1"/>
      <c r="BS39" s="1"/>
      <c r="BT39" s="1"/>
      <c r="BU39" s="1"/>
      <c r="BV39" s="1"/>
      <c r="BW39" s="1"/>
      <c r="BX39" s="1"/>
      <c r="BY39" s="1"/>
      <c r="BZ39" s="1"/>
      <c r="CA39" s="1"/>
      <c r="CB39" s="1"/>
      <c r="CC39" s="1"/>
      <c r="CD39" s="1"/>
      <c r="CE39" s="1"/>
      <c r="CF39" s="1"/>
      <c r="CG39" s="1"/>
      <c r="CH39" s="1"/>
      <c r="CI39" s="1"/>
      <c r="CJ39" s="1"/>
      <c r="CK39" s="1"/>
      <c r="CL39" s="1"/>
      <c r="CM39" s="1"/>
      <c r="CN39" s="1"/>
      <c r="CO39" s="1"/>
      <c r="CP39" s="1"/>
      <c r="CQ39" s="1"/>
      <c r="CR39" s="1"/>
      <c r="CS39" s="1"/>
      <c r="CT39" s="1"/>
      <c r="CU39" s="1"/>
      <c r="CV39" s="1"/>
      <c r="CW39" s="1"/>
      <c r="CX39" s="1"/>
      <c r="CY39" s="1"/>
      <c r="CZ39" s="1"/>
      <c r="DA39" s="1"/>
      <c r="DB39" s="1"/>
      <c r="DC39" s="1"/>
      <c r="DD39" s="1"/>
      <c r="DE39" s="1"/>
      <c r="DF39" s="1"/>
      <c r="DG39" s="1"/>
      <c r="DH39" s="1"/>
      <c r="DI39" s="1"/>
      <c r="DJ39" s="1"/>
      <c r="DK39" s="1"/>
      <c r="DL39" s="1"/>
      <c r="DM39" s="1"/>
      <c r="DN39" s="1"/>
      <c r="DO39" s="1"/>
      <c r="DP39" s="1"/>
      <c r="DQ39" s="1"/>
      <c r="DR39" s="1"/>
      <c r="DS39" s="1"/>
      <c r="DT39" s="1"/>
      <c r="DU39" s="1"/>
      <c r="DV39" s="1"/>
      <c r="DW39" s="1"/>
      <c r="DX39" s="1"/>
      <c r="DY39" s="1"/>
      <c r="DZ39" s="1"/>
      <c r="EA39" s="1"/>
      <c r="EB39" s="1"/>
      <c r="EC39" s="1"/>
      <c r="ED39" s="1"/>
      <c r="EE39" s="1"/>
      <c r="EF39" s="1"/>
      <c r="EG39" s="1"/>
      <c r="EH39" s="1"/>
      <c r="EI39" s="1"/>
      <c r="EJ39" s="1"/>
      <c r="EK39" s="1"/>
      <c r="EL39" s="1"/>
      <c r="EM39" s="1"/>
      <c r="EN39" s="1"/>
      <c r="EO39" s="1"/>
      <c r="EP39" s="1"/>
      <c r="EQ39" s="1"/>
      <c r="ER39" s="1"/>
      <c r="ES39" s="1"/>
      <c r="ET39" s="1"/>
      <c r="EU39" s="1"/>
      <c r="EV39" s="1"/>
      <c r="EW39" s="1"/>
    </row>
    <row r="40" spans="1:153" s="2" customFormat="1" x14ac:dyDescent="0.2">
      <c r="A40" s="3"/>
      <c r="B40" s="87" t="s">
        <v>880</v>
      </c>
      <c r="C40" s="19">
        <v>214</v>
      </c>
      <c r="D40" s="19">
        <v>217</v>
      </c>
      <c r="E40" s="3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1"/>
      <c r="BH40" s="1"/>
      <c r="BI40" s="1"/>
      <c r="BJ40" s="1"/>
      <c r="BK40" s="1"/>
      <c r="BL40" s="1"/>
      <c r="BM40" s="1"/>
      <c r="BN40" s="1"/>
      <c r="BO40" s="1"/>
      <c r="BP40" s="1"/>
      <c r="BQ40" s="1"/>
      <c r="BR40" s="1"/>
      <c r="BS40" s="1"/>
      <c r="BT40" s="1"/>
      <c r="BU40" s="1"/>
      <c r="BV40" s="1"/>
      <c r="BW40" s="1"/>
      <c r="BX40" s="1"/>
      <c r="BY40" s="1"/>
      <c r="BZ40" s="1"/>
      <c r="CA40" s="1"/>
      <c r="CB40" s="1"/>
      <c r="CC40" s="1"/>
      <c r="CD40" s="1"/>
      <c r="CE40" s="1"/>
      <c r="CF40" s="1"/>
      <c r="CG40" s="1"/>
      <c r="CH40" s="1"/>
      <c r="CI40" s="1"/>
      <c r="CJ40" s="1"/>
      <c r="CK40" s="1"/>
      <c r="CL40" s="1"/>
      <c r="CM40" s="1"/>
      <c r="CN40" s="1"/>
      <c r="CO40" s="1"/>
      <c r="CP40" s="1"/>
      <c r="CQ40" s="1"/>
      <c r="CR40" s="1"/>
      <c r="CS40" s="1"/>
      <c r="CT40" s="1"/>
      <c r="CU40" s="1"/>
      <c r="CV40" s="1"/>
      <c r="CW40" s="1"/>
      <c r="CX40" s="1"/>
      <c r="CY40" s="1"/>
      <c r="CZ40" s="1"/>
      <c r="DA40" s="1"/>
      <c r="DB40" s="1"/>
      <c r="DC40" s="1"/>
      <c r="DD40" s="1"/>
      <c r="DE40" s="1"/>
      <c r="DF40" s="1"/>
      <c r="DG40" s="1"/>
      <c r="DH40" s="1"/>
      <c r="DI40" s="1"/>
      <c r="DJ40" s="1"/>
      <c r="DK40" s="1"/>
      <c r="DL40" s="1"/>
      <c r="DM40" s="1"/>
      <c r="DN40" s="1"/>
      <c r="DO40" s="1"/>
      <c r="DP40" s="1"/>
      <c r="DQ40" s="1"/>
      <c r="DR40" s="1"/>
      <c r="DS40" s="1"/>
      <c r="DT40" s="1"/>
      <c r="DU40" s="1"/>
      <c r="DV40" s="1"/>
      <c r="DW40" s="1"/>
      <c r="DX40" s="1"/>
      <c r="DY40" s="1"/>
      <c r="DZ40" s="1"/>
      <c r="EA40" s="1"/>
      <c r="EB40" s="1"/>
      <c r="EC40" s="1"/>
      <c r="ED40" s="1"/>
      <c r="EE40" s="1"/>
      <c r="EF40" s="1"/>
      <c r="EG40" s="1"/>
      <c r="EH40" s="1"/>
      <c r="EI40" s="1"/>
      <c r="EJ40" s="1"/>
      <c r="EK40" s="1"/>
      <c r="EL40" s="1"/>
      <c r="EM40" s="1"/>
      <c r="EN40" s="1"/>
      <c r="EO40" s="1"/>
      <c r="EP40" s="1"/>
      <c r="EQ40" s="1"/>
      <c r="ER40" s="1"/>
      <c r="ES40" s="1"/>
      <c r="ET40" s="1"/>
      <c r="EU40" s="1"/>
      <c r="EV40" s="1"/>
      <c r="EW40" s="1"/>
    </row>
    <row r="41" spans="1:153" s="2" customFormat="1" x14ac:dyDescent="0.2">
      <c r="A41" s="3"/>
      <c r="B41" s="87" t="s">
        <v>881</v>
      </c>
      <c r="C41" s="19">
        <v>229</v>
      </c>
      <c r="D41" s="19">
        <v>232</v>
      </c>
      <c r="E41" s="3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1"/>
      <c r="BH41" s="1"/>
      <c r="BI41" s="1"/>
      <c r="BJ41" s="1"/>
      <c r="BK41" s="1"/>
      <c r="BL41" s="1"/>
      <c r="BM41" s="1"/>
      <c r="BN41" s="1"/>
      <c r="BO41" s="1"/>
      <c r="BP41" s="1"/>
      <c r="BQ41" s="1"/>
      <c r="BR41" s="1"/>
      <c r="BS41" s="1"/>
      <c r="BT41" s="1"/>
      <c r="BU41" s="1"/>
      <c r="BV41" s="1"/>
      <c r="BW41" s="1"/>
      <c r="BX41" s="1"/>
      <c r="BY41" s="1"/>
      <c r="BZ41" s="1"/>
      <c r="CA41" s="1"/>
      <c r="CB41" s="1"/>
      <c r="CC41" s="1"/>
      <c r="CD41" s="1"/>
      <c r="CE41" s="1"/>
      <c r="CF41" s="1"/>
      <c r="CG41" s="1"/>
      <c r="CH41" s="1"/>
      <c r="CI41" s="1"/>
      <c r="CJ41" s="1"/>
      <c r="CK41" s="1"/>
      <c r="CL41" s="1"/>
      <c r="CM41" s="1"/>
      <c r="CN41" s="1"/>
      <c r="CO41" s="1"/>
      <c r="CP41" s="1"/>
      <c r="CQ41" s="1"/>
      <c r="CR41" s="1"/>
      <c r="CS41" s="1"/>
      <c r="CT41" s="1"/>
      <c r="CU41" s="1"/>
      <c r="CV41" s="1"/>
      <c r="CW41" s="1"/>
      <c r="CX41" s="1"/>
      <c r="CY41" s="1"/>
      <c r="CZ41" s="1"/>
      <c r="DA41" s="1"/>
      <c r="DB41" s="1"/>
      <c r="DC41" s="1"/>
      <c r="DD41" s="1"/>
      <c r="DE41" s="1"/>
      <c r="DF41" s="1"/>
      <c r="DG41" s="1"/>
      <c r="DH41" s="1"/>
      <c r="DI41" s="1"/>
      <c r="DJ41" s="1"/>
      <c r="DK41" s="1"/>
      <c r="DL41" s="1"/>
      <c r="DM41" s="1"/>
      <c r="DN41" s="1"/>
      <c r="DO41" s="1"/>
      <c r="DP41" s="1"/>
      <c r="DQ41" s="1"/>
      <c r="DR41" s="1"/>
      <c r="DS41" s="1"/>
      <c r="DT41" s="1"/>
      <c r="DU41" s="1"/>
      <c r="DV41" s="1"/>
      <c r="DW41" s="1"/>
      <c r="DX41" s="1"/>
      <c r="DY41" s="1"/>
      <c r="DZ41" s="1"/>
      <c r="EA41" s="1"/>
      <c r="EB41" s="1"/>
      <c r="EC41" s="1"/>
      <c r="ED41" s="1"/>
      <c r="EE41" s="1"/>
      <c r="EF41" s="1"/>
      <c r="EG41" s="1"/>
      <c r="EH41" s="1"/>
      <c r="EI41" s="1"/>
      <c r="EJ41" s="1"/>
      <c r="EK41" s="1"/>
      <c r="EL41" s="1"/>
      <c r="EM41" s="1"/>
      <c r="EN41" s="1"/>
      <c r="EO41" s="1"/>
      <c r="EP41" s="1"/>
      <c r="EQ41" s="1"/>
      <c r="ER41" s="1"/>
      <c r="ES41" s="1"/>
      <c r="ET41" s="1"/>
      <c r="EU41" s="1"/>
      <c r="EV41" s="1"/>
      <c r="EW41" s="1"/>
    </row>
    <row r="42" spans="1:153" s="2" customFormat="1" ht="15" thickBot="1" x14ac:dyDescent="0.25">
      <c r="A42" s="3"/>
      <c r="B42" s="88" t="s">
        <v>882</v>
      </c>
      <c r="C42" s="20">
        <v>233</v>
      </c>
      <c r="D42" s="20">
        <v>235</v>
      </c>
      <c r="E42" s="3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  <c r="BF42" s="1"/>
      <c r="BG42" s="1"/>
      <c r="BH42" s="1"/>
      <c r="BI42" s="1"/>
      <c r="BJ42" s="1"/>
      <c r="BK42" s="1"/>
      <c r="BL42" s="1"/>
      <c r="BM42" s="1"/>
      <c r="BN42" s="1"/>
      <c r="BO42" s="1"/>
      <c r="BP42" s="1"/>
      <c r="BQ42" s="1"/>
      <c r="BR42" s="1"/>
      <c r="BS42" s="1"/>
      <c r="BT42" s="1"/>
      <c r="BU42" s="1"/>
      <c r="BV42" s="1"/>
      <c r="BW42" s="1"/>
      <c r="BX42" s="1"/>
      <c r="BY42" s="1"/>
      <c r="BZ42" s="1"/>
      <c r="CA42" s="1"/>
      <c r="CB42" s="1"/>
      <c r="CC42" s="1"/>
      <c r="CD42" s="1"/>
      <c r="CE42" s="1"/>
      <c r="CF42" s="1"/>
      <c r="CG42" s="1"/>
      <c r="CH42" s="1"/>
      <c r="CI42" s="1"/>
      <c r="CJ42" s="1"/>
      <c r="CK42" s="1"/>
      <c r="CL42" s="1"/>
      <c r="CM42" s="1"/>
      <c r="CN42" s="1"/>
      <c r="CO42" s="1"/>
      <c r="CP42" s="1"/>
      <c r="CQ42" s="1"/>
      <c r="CR42" s="1"/>
      <c r="CS42" s="1"/>
      <c r="CT42" s="1"/>
      <c r="CU42" s="1"/>
      <c r="CV42" s="1"/>
      <c r="CW42" s="1"/>
      <c r="CX42" s="1"/>
      <c r="CY42" s="1"/>
      <c r="CZ42" s="1"/>
      <c r="DA42" s="1"/>
      <c r="DB42" s="1"/>
      <c r="DC42" s="1"/>
      <c r="DD42" s="1"/>
      <c r="DE42" s="1"/>
      <c r="DF42" s="1"/>
      <c r="DG42" s="1"/>
      <c r="DH42" s="1"/>
      <c r="DI42" s="1"/>
      <c r="DJ42" s="1"/>
      <c r="DK42" s="1"/>
      <c r="DL42" s="1"/>
      <c r="DM42" s="1"/>
      <c r="DN42" s="1"/>
      <c r="DO42" s="1"/>
      <c r="DP42" s="1"/>
      <c r="DQ42" s="1"/>
      <c r="DR42" s="1"/>
      <c r="DS42" s="1"/>
      <c r="DT42" s="1"/>
      <c r="DU42" s="1"/>
      <c r="DV42" s="1"/>
      <c r="DW42" s="1"/>
      <c r="DX42" s="1"/>
      <c r="DY42" s="1"/>
      <c r="DZ42" s="1"/>
      <c r="EA42" s="1"/>
      <c r="EB42" s="1"/>
      <c r="EC42" s="1"/>
      <c r="ED42" s="1"/>
      <c r="EE42" s="1"/>
      <c r="EF42" s="1"/>
      <c r="EG42" s="1"/>
      <c r="EH42" s="1"/>
      <c r="EI42" s="1"/>
      <c r="EJ42" s="1"/>
      <c r="EK42" s="1"/>
      <c r="EL42" s="1"/>
      <c r="EM42" s="1"/>
      <c r="EN42" s="1"/>
      <c r="EO42" s="1"/>
      <c r="EP42" s="1"/>
      <c r="EQ42" s="1"/>
      <c r="ER42" s="1"/>
      <c r="ES42" s="1"/>
      <c r="ET42" s="1"/>
      <c r="EU42" s="1"/>
      <c r="EV42" s="1"/>
      <c r="EW42" s="1"/>
    </row>
    <row r="43" spans="1:153" s="18" customFormat="1" x14ac:dyDescent="0.2">
      <c r="A43" s="15"/>
      <c r="B43" s="16"/>
      <c r="C43" s="17"/>
      <c r="D43" s="17"/>
      <c r="E43" s="3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1"/>
      <c r="BH43" s="1"/>
      <c r="BI43" s="1"/>
      <c r="BJ43" s="1"/>
      <c r="BK43" s="1"/>
      <c r="BL43" s="1"/>
      <c r="BM43" s="1"/>
      <c r="BN43" s="1"/>
      <c r="BO43" s="1"/>
      <c r="BP43" s="1"/>
      <c r="BQ43" s="1"/>
      <c r="BR43" s="1"/>
      <c r="BS43" s="1"/>
      <c r="BT43" s="1"/>
      <c r="BU43" s="1"/>
      <c r="BV43" s="1"/>
      <c r="BW43" s="1"/>
      <c r="BX43" s="1"/>
      <c r="BY43" s="1"/>
      <c r="BZ43" s="1"/>
      <c r="CA43" s="1"/>
      <c r="CB43" s="1"/>
      <c r="CC43" s="1"/>
      <c r="CD43" s="1"/>
      <c r="CE43" s="1"/>
      <c r="CF43" s="1"/>
      <c r="CG43" s="1"/>
      <c r="CH43" s="1"/>
      <c r="CI43" s="1"/>
      <c r="CJ43" s="1"/>
      <c r="CK43" s="1"/>
      <c r="CL43" s="1"/>
      <c r="CM43" s="1"/>
      <c r="CN43" s="1"/>
      <c r="CO43" s="1"/>
      <c r="CP43" s="1"/>
      <c r="CQ43" s="1"/>
      <c r="CR43" s="1"/>
      <c r="CS43" s="1"/>
      <c r="CT43" s="1"/>
      <c r="CU43" s="1"/>
      <c r="CV43" s="1"/>
      <c r="CW43" s="1"/>
      <c r="CX43" s="1"/>
      <c r="CY43" s="1"/>
      <c r="CZ43" s="1"/>
      <c r="DA43" s="1"/>
      <c r="DB43" s="1"/>
      <c r="DC43" s="1"/>
      <c r="DD43" s="1"/>
      <c r="DE43" s="1"/>
      <c r="DF43" s="1"/>
      <c r="DG43" s="1"/>
      <c r="DH43" s="1"/>
      <c r="DI43" s="1"/>
      <c r="DJ43" s="1"/>
      <c r="DK43" s="1"/>
      <c r="DL43" s="1"/>
      <c r="DM43" s="1"/>
      <c r="DN43" s="1"/>
      <c r="DO43" s="1"/>
      <c r="DP43" s="1"/>
      <c r="DQ43" s="1"/>
      <c r="DR43" s="1"/>
      <c r="DS43" s="1"/>
      <c r="DT43" s="1"/>
      <c r="DU43" s="1"/>
      <c r="DV43" s="1"/>
      <c r="DW43" s="1"/>
      <c r="DX43" s="1"/>
      <c r="DY43" s="1"/>
      <c r="DZ43" s="1"/>
      <c r="EA43" s="1"/>
      <c r="EB43" s="1"/>
      <c r="EC43" s="1"/>
      <c r="ED43" s="1"/>
      <c r="EE43" s="1"/>
      <c r="EF43" s="1"/>
      <c r="EG43" s="1"/>
      <c r="EH43" s="1"/>
      <c r="EI43" s="1"/>
      <c r="EJ43" s="1"/>
      <c r="EK43" s="1"/>
      <c r="EL43" s="1"/>
      <c r="EM43" s="1"/>
      <c r="EN43" s="1"/>
      <c r="EO43" s="1"/>
      <c r="EP43" s="1"/>
      <c r="EQ43" s="1"/>
      <c r="ER43" s="1"/>
      <c r="ES43" s="1"/>
      <c r="ET43" s="1"/>
      <c r="EU43" s="1"/>
      <c r="EV43" s="1"/>
      <c r="EW43" s="1"/>
    </row>
    <row r="44" spans="1:153" s="2" customFormat="1" ht="50.1" customHeight="1" thickBot="1" x14ac:dyDescent="0.25">
      <c r="A44" s="129" t="str">
        <f>"INTRA-COMMODITY SPREAD CHARGES - NINE-MONTHLY BUTTERFLY ON "&amp;'OPTIONS - MARGIN INTERVALS'!A1</f>
        <v>INTRA-COMMODITY SPREAD CHARGES - NINE-MONTHLY BUTTERFLY ON MAY 12, 2025</v>
      </c>
      <c r="B44" s="130"/>
      <c r="C44" s="130"/>
      <c r="D44" s="130"/>
      <c r="E44" s="130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1"/>
      <c r="BH44" s="1"/>
      <c r="BI44" s="1"/>
      <c r="BJ44" s="1"/>
      <c r="BK44" s="1"/>
      <c r="BL44" s="1"/>
      <c r="BM44" s="1"/>
      <c r="BN44" s="1"/>
      <c r="BO44" s="1"/>
      <c r="BP44" s="1"/>
      <c r="BQ44" s="1"/>
      <c r="BR44" s="1"/>
      <c r="BS44" s="1"/>
      <c r="BT44" s="1"/>
      <c r="BU44" s="1"/>
      <c r="BV44" s="1"/>
      <c r="BW44" s="1"/>
      <c r="BX44" s="1"/>
      <c r="BY44" s="1"/>
      <c r="BZ44" s="1"/>
      <c r="CA44" s="1"/>
      <c r="CB44" s="1"/>
      <c r="CC44" s="1"/>
      <c r="CD44" s="1"/>
      <c r="CE44" s="1"/>
      <c r="CF44" s="1"/>
      <c r="CG44" s="1"/>
      <c r="CH44" s="1"/>
      <c r="CI44" s="1"/>
      <c r="CJ44" s="1"/>
      <c r="CK44" s="1"/>
      <c r="CL44" s="1"/>
      <c r="CM44" s="1"/>
      <c r="CN44" s="1"/>
      <c r="CO44" s="1"/>
      <c r="CP44" s="1"/>
      <c r="CQ44" s="1"/>
      <c r="CR44" s="1"/>
      <c r="CS44" s="1"/>
      <c r="CT44" s="1"/>
      <c r="CU44" s="1"/>
      <c r="CV44" s="1"/>
      <c r="CW44" s="1"/>
      <c r="CX44" s="1"/>
      <c r="CY44" s="1"/>
      <c r="CZ44" s="1"/>
      <c r="DA44" s="1"/>
      <c r="DB44" s="1"/>
      <c r="DC44" s="1"/>
      <c r="DD44" s="1"/>
      <c r="DE44" s="1"/>
      <c r="DF44" s="1"/>
      <c r="DG44" s="1"/>
      <c r="DH44" s="1"/>
      <c r="DI44" s="1"/>
      <c r="DJ44" s="1"/>
      <c r="DK44" s="1"/>
      <c r="DL44" s="1"/>
      <c r="DM44" s="1"/>
      <c r="DN44" s="1"/>
      <c r="DO44" s="1"/>
      <c r="DP44" s="1"/>
      <c r="DQ44" s="1"/>
      <c r="DR44" s="1"/>
      <c r="DS44" s="1"/>
      <c r="DT44" s="1"/>
      <c r="DU44" s="1"/>
      <c r="DV44" s="1"/>
      <c r="DW44" s="1"/>
      <c r="DX44" s="1"/>
      <c r="DY44" s="1"/>
      <c r="DZ44" s="1"/>
      <c r="EA44" s="1"/>
      <c r="EB44" s="1"/>
      <c r="EC44" s="1"/>
      <c r="ED44" s="1"/>
      <c r="EE44" s="1"/>
      <c r="EF44" s="1"/>
      <c r="EG44" s="1"/>
      <c r="EH44" s="1"/>
      <c r="EI44" s="1"/>
      <c r="EJ44" s="1"/>
      <c r="EK44" s="1"/>
      <c r="EL44" s="1"/>
      <c r="EM44" s="1"/>
      <c r="EN44" s="1"/>
      <c r="EO44" s="1"/>
      <c r="EP44" s="1"/>
      <c r="EQ44" s="1"/>
      <c r="ER44" s="1"/>
      <c r="ES44" s="1"/>
      <c r="ET44" s="1"/>
      <c r="EU44" s="1"/>
      <c r="EV44" s="1"/>
      <c r="EW44" s="1"/>
    </row>
    <row r="45" spans="1:153" s="2" customFormat="1" ht="15" customHeight="1" x14ac:dyDescent="0.2">
      <c r="A45" s="3"/>
      <c r="B45" s="131" t="s">
        <v>2</v>
      </c>
      <c r="C45" s="143" t="s">
        <v>3</v>
      </c>
      <c r="D45" s="143" t="s">
        <v>1</v>
      </c>
      <c r="E45" s="3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1"/>
      <c r="BH45" s="1"/>
      <c r="BI45" s="1"/>
      <c r="BJ45" s="1"/>
      <c r="BK45" s="1"/>
      <c r="BL45" s="1"/>
      <c r="BM45" s="1"/>
      <c r="BN45" s="1"/>
      <c r="BO45" s="1"/>
      <c r="BP45" s="1"/>
      <c r="BQ45" s="1"/>
      <c r="BR45" s="1"/>
      <c r="BS45" s="1"/>
      <c r="BT45" s="1"/>
      <c r="BU45" s="1"/>
      <c r="BV45" s="1"/>
      <c r="BW45" s="1"/>
      <c r="BX45" s="1"/>
      <c r="BY45" s="1"/>
      <c r="BZ45" s="1"/>
      <c r="CA45" s="1"/>
      <c r="CB45" s="1"/>
      <c r="CC45" s="1"/>
      <c r="CD45" s="1"/>
      <c r="CE45" s="1"/>
      <c r="CF45" s="1"/>
      <c r="CG45" s="1"/>
      <c r="CH45" s="1"/>
      <c r="CI45" s="1"/>
      <c r="CJ45" s="1"/>
      <c r="CK45" s="1"/>
      <c r="CL45" s="1"/>
      <c r="CM45" s="1"/>
      <c r="CN45" s="1"/>
      <c r="CO45" s="1"/>
      <c r="CP45" s="1"/>
      <c r="CQ45" s="1"/>
      <c r="CR45" s="1"/>
      <c r="CS45" s="1"/>
      <c r="CT45" s="1"/>
      <c r="CU45" s="1"/>
      <c r="CV45" s="1"/>
      <c r="CW45" s="1"/>
      <c r="CX45" s="1"/>
      <c r="CY45" s="1"/>
      <c r="CZ45" s="1"/>
      <c r="DA45" s="1"/>
      <c r="DB45" s="1"/>
      <c r="DC45" s="1"/>
      <c r="DD45" s="1"/>
      <c r="DE45" s="1"/>
      <c r="DF45" s="1"/>
      <c r="DG45" s="1"/>
      <c r="DH45" s="1"/>
      <c r="DI45" s="1"/>
      <c r="DJ45" s="1"/>
      <c r="DK45" s="1"/>
      <c r="DL45" s="1"/>
      <c r="DM45" s="1"/>
      <c r="DN45" s="1"/>
      <c r="DO45" s="1"/>
      <c r="DP45" s="1"/>
      <c r="DQ45" s="1"/>
      <c r="DR45" s="1"/>
      <c r="DS45" s="1"/>
      <c r="DT45" s="1"/>
      <c r="DU45" s="1"/>
      <c r="DV45" s="1"/>
      <c r="DW45" s="1"/>
      <c r="DX45" s="1"/>
      <c r="DY45" s="1"/>
      <c r="DZ45" s="1"/>
      <c r="EA45" s="1"/>
      <c r="EB45" s="1"/>
      <c r="EC45" s="1"/>
      <c r="ED45" s="1"/>
      <c r="EE45" s="1"/>
      <c r="EF45" s="1"/>
      <c r="EG45" s="1"/>
      <c r="EH45" s="1"/>
      <c r="EI45" s="1"/>
      <c r="EJ45" s="1"/>
      <c r="EK45" s="1"/>
      <c r="EL45" s="1"/>
      <c r="EM45" s="1"/>
      <c r="EN45" s="1"/>
      <c r="EO45" s="1"/>
      <c r="EP45" s="1"/>
      <c r="EQ45" s="1"/>
      <c r="ER45" s="1"/>
      <c r="ES45" s="1"/>
      <c r="ET45" s="1"/>
      <c r="EU45" s="1"/>
      <c r="EV45" s="1"/>
      <c r="EW45" s="1"/>
    </row>
    <row r="46" spans="1:153" s="2" customFormat="1" ht="15" customHeight="1" x14ac:dyDescent="0.2">
      <c r="A46" s="3"/>
      <c r="B46" s="132"/>
      <c r="C46" s="144"/>
      <c r="D46" s="144"/>
      <c r="E46" s="3"/>
      <c r="F46" s="4"/>
      <c r="G46" s="4"/>
      <c r="H46" s="4"/>
      <c r="I46" s="4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1"/>
      <c r="BH46" s="1"/>
      <c r="BI46" s="1"/>
      <c r="BJ46" s="1"/>
      <c r="BK46" s="1"/>
      <c r="BL46" s="1"/>
      <c r="BM46" s="1"/>
      <c r="BN46" s="1"/>
      <c r="BO46" s="1"/>
      <c r="BP46" s="1"/>
      <c r="BQ46" s="1"/>
      <c r="BR46" s="1"/>
      <c r="BS46" s="1"/>
      <c r="BT46" s="1"/>
      <c r="BU46" s="1"/>
      <c r="BV46" s="1"/>
      <c r="BW46" s="1"/>
      <c r="BX46" s="1"/>
      <c r="BY46" s="1"/>
      <c r="BZ46" s="1"/>
      <c r="CA46" s="1"/>
      <c r="CB46" s="1"/>
      <c r="CC46" s="1"/>
      <c r="CD46" s="1"/>
      <c r="CE46" s="1"/>
      <c r="CF46" s="1"/>
      <c r="CG46" s="1"/>
      <c r="CH46" s="1"/>
      <c r="CI46" s="1"/>
      <c r="CJ46" s="1"/>
      <c r="CK46" s="1"/>
      <c r="CL46" s="1"/>
      <c r="CM46" s="1"/>
      <c r="CN46" s="1"/>
      <c r="CO46" s="1"/>
      <c r="CP46" s="1"/>
      <c r="CQ46" s="1"/>
      <c r="CR46" s="1"/>
      <c r="CS46" s="1"/>
      <c r="CT46" s="1"/>
      <c r="CU46" s="1"/>
      <c r="CV46" s="1"/>
      <c r="CW46" s="1"/>
      <c r="CX46" s="1"/>
      <c r="CY46" s="1"/>
      <c r="CZ46" s="1"/>
      <c r="DA46" s="1"/>
      <c r="DB46" s="1"/>
      <c r="DC46" s="1"/>
      <c r="DD46" s="1"/>
      <c r="DE46" s="1"/>
      <c r="DF46" s="1"/>
      <c r="DG46" s="1"/>
      <c r="DH46" s="1"/>
      <c r="DI46" s="1"/>
      <c r="DJ46" s="1"/>
      <c r="DK46" s="1"/>
      <c r="DL46" s="1"/>
      <c r="DM46" s="1"/>
      <c r="DN46" s="1"/>
      <c r="DO46" s="1"/>
      <c r="DP46" s="1"/>
      <c r="DQ46" s="1"/>
      <c r="DR46" s="1"/>
      <c r="DS46" s="1"/>
      <c r="DT46" s="1"/>
      <c r="DU46" s="1"/>
      <c r="DV46" s="1"/>
      <c r="DW46" s="1"/>
      <c r="DX46" s="1"/>
      <c r="DY46" s="1"/>
      <c r="DZ46" s="1"/>
      <c r="EA46" s="1"/>
      <c r="EB46" s="1"/>
      <c r="EC46" s="1"/>
      <c r="ED46" s="1"/>
      <c r="EE46" s="1"/>
      <c r="EF46" s="1"/>
      <c r="EG46" s="1"/>
      <c r="EH46" s="1"/>
      <c r="EI46" s="1"/>
      <c r="EJ46" s="1"/>
      <c r="EK46" s="1"/>
      <c r="EL46" s="1"/>
      <c r="EM46" s="1"/>
      <c r="EN46" s="1"/>
      <c r="EO46" s="1"/>
      <c r="EP46" s="1"/>
      <c r="EQ46" s="1"/>
      <c r="ER46" s="1"/>
      <c r="ES46" s="1"/>
      <c r="ET46" s="1"/>
      <c r="EU46" s="1"/>
      <c r="EV46" s="1"/>
      <c r="EW46" s="1"/>
    </row>
    <row r="47" spans="1:153" s="2" customFormat="1" x14ac:dyDescent="0.2">
      <c r="A47" s="3"/>
      <c r="B47" s="87" t="s">
        <v>883</v>
      </c>
      <c r="C47" s="19">
        <v>406</v>
      </c>
      <c r="D47" s="19">
        <v>406</v>
      </c>
      <c r="E47" s="3"/>
      <c r="F47" s="4"/>
      <c r="G47" s="21"/>
      <c r="H47" s="4"/>
      <c r="I47" s="4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/>
      <c r="AR47" s="1"/>
      <c r="AS47" s="1"/>
      <c r="AT47" s="1"/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1"/>
      <c r="BH47" s="1"/>
      <c r="BI47" s="1"/>
      <c r="BJ47" s="1"/>
      <c r="BK47" s="1"/>
      <c r="BL47" s="1"/>
      <c r="BM47" s="1"/>
      <c r="BN47" s="1"/>
      <c r="BO47" s="1"/>
      <c r="BP47" s="1"/>
      <c r="BQ47" s="1"/>
      <c r="BR47" s="1"/>
      <c r="BS47" s="1"/>
      <c r="BT47" s="1"/>
      <c r="BU47" s="1"/>
      <c r="BV47" s="1"/>
      <c r="BW47" s="1"/>
      <c r="BX47" s="1"/>
      <c r="BY47" s="1"/>
      <c r="BZ47" s="1"/>
      <c r="CA47" s="1"/>
      <c r="CB47" s="1"/>
      <c r="CC47" s="1"/>
      <c r="CD47" s="1"/>
      <c r="CE47" s="1"/>
      <c r="CF47" s="1"/>
      <c r="CG47" s="1"/>
      <c r="CH47" s="1"/>
      <c r="CI47" s="1"/>
      <c r="CJ47" s="1"/>
      <c r="CK47" s="1"/>
      <c r="CL47" s="1"/>
      <c r="CM47" s="1"/>
      <c r="CN47" s="1"/>
      <c r="CO47" s="1"/>
      <c r="CP47" s="1"/>
      <c r="CQ47" s="1"/>
      <c r="CR47" s="1"/>
      <c r="CS47" s="1"/>
      <c r="CT47" s="1"/>
      <c r="CU47" s="1"/>
      <c r="CV47" s="1"/>
      <c r="CW47" s="1"/>
      <c r="CX47" s="1"/>
      <c r="CY47" s="1"/>
      <c r="CZ47" s="1"/>
      <c r="DA47" s="1"/>
      <c r="DB47" s="1"/>
      <c r="DC47" s="1"/>
      <c r="DD47" s="1"/>
      <c r="DE47" s="1"/>
      <c r="DF47" s="1"/>
      <c r="DG47" s="1"/>
      <c r="DH47" s="1"/>
      <c r="DI47" s="1"/>
      <c r="DJ47" s="1"/>
      <c r="DK47" s="1"/>
      <c r="DL47" s="1"/>
      <c r="DM47" s="1"/>
      <c r="DN47" s="1"/>
      <c r="DO47" s="1"/>
      <c r="DP47" s="1"/>
      <c r="DQ47" s="1"/>
      <c r="DR47" s="1"/>
      <c r="DS47" s="1"/>
      <c r="DT47" s="1"/>
      <c r="DU47" s="1"/>
      <c r="DV47" s="1"/>
      <c r="DW47" s="1"/>
      <c r="DX47" s="1"/>
      <c r="DY47" s="1"/>
      <c r="DZ47" s="1"/>
      <c r="EA47" s="1"/>
      <c r="EB47" s="1"/>
      <c r="EC47" s="1"/>
      <c r="ED47" s="1"/>
      <c r="EE47" s="1"/>
      <c r="EF47" s="1"/>
      <c r="EG47" s="1"/>
      <c r="EH47" s="1"/>
      <c r="EI47" s="1"/>
      <c r="EJ47" s="1"/>
      <c r="EK47" s="1"/>
      <c r="EL47" s="1"/>
      <c r="EM47" s="1"/>
      <c r="EN47" s="1"/>
      <c r="EO47" s="1"/>
      <c r="EP47" s="1"/>
      <c r="EQ47" s="1"/>
      <c r="ER47" s="1"/>
      <c r="ES47" s="1"/>
      <c r="ET47" s="1"/>
      <c r="EU47" s="1"/>
      <c r="EV47" s="1"/>
      <c r="EW47" s="1"/>
    </row>
    <row r="48" spans="1:153" s="2" customFormat="1" x14ac:dyDescent="0.2">
      <c r="A48" s="3"/>
      <c r="B48" s="87" t="s">
        <v>884</v>
      </c>
      <c r="C48" s="19">
        <v>136</v>
      </c>
      <c r="D48" s="19">
        <v>130</v>
      </c>
      <c r="E48" s="3"/>
      <c r="F48" s="4"/>
      <c r="G48" s="21"/>
      <c r="H48" s="4"/>
      <c r="I48" s="4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  <c r="AT48" s="1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1"/>
      <c r="BH48" s="1"/>
      <c r="BI48" s="1"/>
      <c r="BJ48" s="1"/>
      <c r="BK48" s="1"/>
      <c r="BL48" s="1"/>
      <c r="BM48" s="1"/>
      <c r="BN48" s="1"/>
      <c r="BO48" s="1"/>
      <c r="BP48" s="1"/>
      <c r="BQ48" s="1"/>
      <c r="BR48" s="1"/>
      <c r="BS48" s="1"/>
      <c r="BT48" s="1"/>
      <c r="BU48" s="1"/>
      <c r="BV48" s="1"/>
      <c r="BW48" s="1"/>
      <c r="BX48" s="1"/>
      <c r="BY48" s="1"/>
      <c r="BZ48" s="1"/>
      <c r="CA48" s="1"/>
      <c r="CB48" s="1"/>
      <c r="CC48" s="1"/>
      <c r="CD48" s="1"/>
      <c r="CE48" s="1"/>
      <c r="CF48" s="1"/>
      <c r="CG48" s="1"/>
      <c r="CH48" s="1"/>
      <c r="CI48" s="1"/>
      <c r="CJ48" s="1"/>
      <c r="CK48" s="1"/>
      <c r="CL48" s="1"/>
      <c r="CM48" s="1"/>
      <c r="CN48" s="1"/>
      <c r="CO48" s="1"/>
      <c r="CP48" s="1"/>
      <c r="CQ48" s="1"/>
      <c r="CR48" s="1"/>
      <c r="CS48" s="1"/>
      <c r="CT48" s="1"/>
      <c r="CU48" s="1"/>
      <c r="CV48" s="1"/>
      <c r="CW48" s="1"/>
      <c r="CX48" s="1"/>
      <c r="CY48" s="1"/>
      <c r="CZ48" s="1"/>
      <c r="DA48" s="1"/>
      <c r="DB48" s="1"/>
      <c r="DC48" s="1"/>
      <c r="DD48" s="1"/>
      <c r="DE48" s="1"/>
      <c r="DF48" s="1"/>
      <c r="DG48" s="1"/>
      <c r="DH48" s="1"/>
      <c r="DI48" s="1"/>
      <c r="DJ48" s="1"/>
      <c r="DK48" s="1"/>
      <c r="DL48" s="1"/>
      <c r="DM48" s="1"/>
      <c r="DN48" s="1"/>
      <c r="DO48" s="1"/>
      <c r="DP48" s="1"/>
      <c r="DQ48" s="1"/>
      <c r="DR48" s="1"/>
      <c r="DS48" s="1"/>
      <c r="DT48" s="1"/>
      <c r="DU48" s="1"/>
      <c r="DV48" s="1"/>
      <c r="DW48" s="1"/>
      <c r="DX48" s="1"/>
      <c r="DY48" s="1"/>
      <c r="DZ48" s="1"/>
      <c r="EA48" s="1"/>
      <c r="EB48" s="1"/>
      <c r="EC48" s="1"/>
      <c r="ED48" s="1"/>
      <c r="EE48" s="1"/>
      <c r="EF48" s="1"/>
      <c r="EG48" s="1"/>
      <c r="EH48" s="1"/>
      <c r="EI48" s="1"/>
      <c r="EJ48" s="1"/>
      <c r="EK48" s="1"/>
      <c r="EL48" s="1"/>
      <c r="EM48" s="1"/>
      <c r="EN48" s="1"/>
      <c r="EO48" s="1"/>
      <c r="EP48" s="1"/>
      <c r="EQ48" s="1"/>
      <c r="ER48" s="1"/>
      <c r="ES48" s="1"/>
      <c r="ET48" s="1"/>
      <c r="EU48" s="1"/>
      <c r="EV48" s="1"/>
      <c r="EW48" s="1"/>
    </row>
    <row r="49" spans="1:154" s="2" customFormat="1" x14ac:dyDescent="0.2">
      <c r="A49" s="3"/>
      <c r="B49" s="87" t="s">
        <v>885</v>
      </c>
      <c r="C49" s="19">
        <v>309</v>
      </c>
      <c r="D49" s="19">
        <v>306</v>
      </c>
      <c r="E49" s="3"/>
      <c r="F49" s="4"/>
      <c r="G49" s="21"/>
      <c r="H49" s="4"/>
      <c r="I49" s="4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  <c r="BJ49" s="1"/>
      <c r="BK49" s="1"/>
      <c r="BL49" s="1"/>
      <c r="BM49" s="1"/>
      <c r="BN49" s="1"/>
      <c r="BO49" s="1"/>
      <c r="BP49" s="1"/>
      <c r="BQ49" s="1"/>
      <c r="BR49" s="1"/>
      <c r="BS49" s="1"/>
      <c r="BT49" s="1"/>
      <c r="BU49" s="1"/>
      <c r="BV49" s="1"/>
      <c r="BW49" s="1"/>
      <c r="BX49" s="1"/>
      <c r="BY49" s="1"/>
      <c r="BZ49" s="1"/>
      <c r="CA49" s="1"/>
      <c r="CB49" s="1"/>
      <c r="CC49" s="1"/>
      <c r="CD49" s="1"/>
      <c r="CE49" s="1"/>
      <c r="CF49" s="1"/>
      <c r="CG49" s="1"/>
      <c r="CH49" s="1"/>
      <c r="CI49" s="1"/>
      <c r="CJ49" s="1"/>
      <c r="CK49" s="1"/>
      <c r="CL49" s="1"/>
      <c r="CM49" s="1"/>
      <c r="CN49" s="1"/>
      <c r="CO49" s="1"/>
      <c r="CP49" s="1"/>
      <c r="CQ49" s="1"/>
      <c r="CR49" s="1"/>
      <c r="CS49" s="1"/>
      <c r="CT49" s="1"/>
      <c r="CU49" s="1"/>
      <c r="CV49" s="1"/>
      <c r="CW49" s="1"/>
      <c r="CX49" s="1"/>
      <c r="CY49" s="1"/>
      <c r="CZ49" s="1"/>
      <c r="DA49" s="1"/>
      <c r="DB49" s="1"/>
      <c r="DC49" s="1"/>
      <c r="DD49" s="1"/>
      <c r="DE49" s="1"/>
      <c r="DF49" s="1"/>
      <c r="DG49" s="1"/>
      <c r="DH49" s="1"/>
      <c r="DI49" s="1"/>
      <c r="DJ49" s="1"/>
      <c r="DK49" s="1"/>
      <c r="DL49" s="1"/>
      <c r="DM49" s="1"/>
      <c r="DN49" s="1"/>
      <c r="DO49" s="1"/>
      <c r="DP49" s="1"/>
      <c r="DQ49" s="1"/>
      <c r="DR49" s="1"/>
      <c r="DS49" s="1"/>
      <c r="DT49" s="1"/>
      <c r="DU49" s="1"/>
      <c r="DV49" s="1"/>
      <c r="DW49" s="1"/>
      <c r="DX49" s="1"/>
      <c r="DY49" s="1"/>
      <c r="DZ49" s="1"/>
      <c r="EA49" s="1"/>
      <c r="EB49" s="1"/>
      <c r="EC49" s="1"/>
      <c r="ED49" s="1"/>
      <c r="EE49" s="1"/>
      <c r="EF49" s="1"/>
      <c r="EG49" s="1"/>
      <c r="EH49" s="1"/>
      <c r="EI49" s="1"/>
      <c r="EJ49" s="1"/>
      <c r="EK49" s="1"/>
      <c r="EL49" s="1"/>
      <c r="EM49" s="1"/>
      <c r="EN49" s="1"/>
      <c r="EO49" s="1"/>
      <c r="EP49" s="1"/>
      <c r="EQ49" s="1"/>
      <c r="ER49" s="1"/>
      <c r="ES49" s="1"/>
      <c r="ET49" s="1"/>
      <c r="EU49" s="1"/>
      <c r="EV49" s="1"/>
      <c r="EW49" s="1"/>
    </row>
    <row r="50" spans="1:154" s="2" customFormat="1" x14ac:dyDescent="0.2">
      <c r="A50" s="3"/>
      <c r="B50" s="87" t="s">
        <v>886</v>
      </c>
      <c r="C50" s="19">
        <v>257</v>
      </c>
      <c r="D50" s="19">
        <v>255</v>
      </c>
      <c r="E50" s="3"/>
      <c r="F50" s="4"/>
      <c r="G50" s="21"/>
      <c r="H50" s="4"/>
      <c r="I50" s="4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  <c r="BJ50" s="1"/>
      <c r="BK50" s="1"/>
      <c r="BL50" s="1"/>
      <c r="BM50" s="1"/>
      <c r="BN50" s="1"/>
      <c r="BO50" s="1"/>
      <c r="BP50" s="1"/>
      <c r="BQ50" s="1"/>
      <c r="BR50" s="1"/>
      <c r="BS50" s="1"/>
      <c r="BT50" s="1"/>
      <c r="BU50" s="1"/>
      <c r="BV50" s="1"/>
      <c r="BW50" s="1"/>
      <c r="BX50" s="1"/>
      <c r="BY50" s="1"/>
      <c r="BZ50" s="1"/>
      <c r="CA50" s="1"/>
      <c r="CB50" s="1"/>
      <c r="CC50" s="1"/>
      <c r="CD50" s="1"/>
      <c r="CE50" s="1"/>
      <c r="CF50" s="1"/>
      <c r="CG50" s="1"/>
      <c r="CH50" s="1"/>
      <c r="CI50" s="1"/>
      <c r="CJ50" s="1"/>
      <c r="CK50" s="1"/>
      <c r="CL50" s="1"/>
      <c r="CM50" s="1"/>
      <c r="CN50" s="1"/>
      <c r="CO50" s="1"/>
      <c r="CP50" s="1"/>
      <c r="CQ50" s="1"/>
      <c r="CR50" s="1"/>
      <c r="CS50" s="1"/>
      <c r="CT50" s="1"/>
      <c r="CU50" s="1"/>
      <c r="CV50" s="1"/>
      <c r="CW50" s="1"/>
      <c r="CX50" s="1"/>
      <c r="CY50" s="1"/>
      <c r="CZ50" s="1"/>
      <c r="DA50" s="1"/>
      <c r="DB50" s="1"/>
      <c r="DC50" s="1"/>
      <c r="DD50" s="1"/>
      <c r="DE50" s="1"/>
      <c r="DF50" s="1"/>
      <c r="DG50" s="1"/>
      <c r="DH50" s="1"/>
      <c r="DI50" s="1"/>
      <c r="DJ50" s="1"/>
      <c r="DK50" s="1"/>
      <c r="DL50" s="1"/>
      <c r="DM50" s="1"/>
      <c r="DN50" s="1"/>
      <c r="DO50" s="1"/>
      <c r="DP50" s="1"/>
      <c r="DQ50" s="1"/>
      <c r="DR50" s="1"/>
      <c r="DS50" s="1"/>
      <c r="DT50" s="1"/>
      <c r="DU50" s="1"/>
      <c r="DV50" s="1"/>
      <c r="DW50" s="1"/>
      <c r="DX50" s="1"/>
      <c r="DY50" s="1"/>
      <c r="DZ50" s="1"/>
      <c r="EA50" s="1"/>
      <c r="EB50" s="1"/>
      <c r="EC50" s="1"/>
      <c r="ED50" s="1"/>
      <c r="EE50" s="1"/>
      <c r="EF50" s="1"/>
      <c r="EG50" s="1"/>
      <c r="EH50" s="1"/>
      <c r="EI50" s="1"/>
      <c r="EJ50" s="1"/>
      <c r="EK50" s="1"/>
      <c r="EL50" s="1"/>
      <c r="EM50" s="1"/>
      <c r="EN50" s="1"/>
      <c r="EO50" s="1"/>
      <c r="EP50" s="1"/>
      <c r="EQ50" s="1"/>
      <c r="ER50" s="1"/>
      <c r="ES50" s="1"/>
      <c r="ET50" s="1"/>
      <c r="EU50" s="1"/>
      <c r="EV50" s="1"/>
      <c r="EW50" s="1"/>
    </row>
    <row r="51" spans="1:154" s="2" customFormat="1" x14ac:dyDescent="0.2">
      <c r="A51" s="3"/>
      <c r="B51" s="87" t="s">
        <v>887</v>
      </c>
      <c r="C51" s="19">
        <v>287</v>
      </c>
      <c r="D51" s="19">
        <v>287</v>
      </c>
      <c r="E51" s="3"/>
      <c r="F51" s="4"/>
      <c r="G51" s="21"/>
      <c r="H51" s="4"/>
      <c r="I51" s="4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1"/>
      <c r="BH51" s="1"/>
      <c r="BI51" s="1"/>
      <c r="BJ51" s="1"/>
      <c r="BK51" s="1"/>
      <c r="BL51" s="1"/>
      <c r="BM51" s="1"/>
      <c r="BN51" s="1"/>
      <c r="BO51" s="1"/>
      <c r="BP51" s="1"/>
      <c r="BQ51" s="1"/>
      <c r="BR51" s="1"/>
      <c r="BS51" s="1"/>
      <c r="BT51" s="1"/>
      <c r="BU51" s="1"/>
      <c r="BV51" s="1"/>
      <c r="BW51" s="1"/>
      <c r="BX51" s="1"/>
      <c r="BY51" s="1"/>
      <c r="BZ51" s="1"/>
      <c r="CA51" s="1"/>
      <c r="CB51" s="1"/>
      <c r="CC51" s="1"/>
      <c r="CD51" s="1"/>
      <c r="CE51" s="1"/>
      <c r="CF51" s="1"/>
      <c r="CG51" s="1"/>
      <c r="CH51" s="1"/>
      <c r="CI51" s="1"/>
      <c r="CJ51" s="1"/>
      <c r="CK51" s="1"/>
      <c r="CL51" s="1"/>
      <c r="CM51" s="1"/>
      <c r="CN51" s="1"/>
      <c r="CO51" s="1"/>
      <c r="CP51" s="1"/>
      <c r="CQ51" s="1"/>
      <c r="CR51" s="1"/>
      <c r="CS51" s="1"/>
      <c r="CT51" s="1"/>
      <c r="CU51" s="1"/>
      <c r="CV51" s="1"/>
      <c r="CW51" s="1"/>
      <c r="CX51" s="1"/>
      <c r="CY51" s="1"/>
      <c r="CZ51" s="1"/>
      <c r="DA51" s="1"/>
      <c r="DB51" s="1"/>
      <c r="DC51" s="1"/>
      <c r="DD51" s="1"/>
      <c r="DE51" s="1"/>
      <c r="DF51" s="1"/>
      <c r="DG51" s="1"/>
      <c r="DH51" s="1"/>
      <c r="DI51" s="1"/>
      <c r="DJ51" s="1"/>
      <c r="DK51" s="1"/>
      <c r="DL51" s="1"/>
      <c r="DM51" s="1"/>
      <c r="DN51" s="1"/>
      <c r="DO51" s="1"/>
      <c r="DP51" s="1"/>
      <c r="DQ51" s="1"/>
      <c r="DR51" s="1"/>
      <c r="DS51" s="1"/>
      <c r="DT51" s="1"/>
      <c r="DU51" s="1"/>
      <c r="DV51" s="1"/>
      <c r="DW51" s="1"/>
      <c r="DX51" s="1"/>
      <c r="DY51" s="1"/>
      <c r="DZ51" s="1"/>
      <c r="EA51" s="1"/>
      <c r="EB51" s="1"/>
      <c r="EC51" s="1"/>
      <c r="ED51" s="1"/>
      <c r="EE51" s="1"/>
      <c r="EF51" s="1"/>
      <c r="EG51" s="1"/>
      <c r="EH51" s="1"/>
      <c r="EI51" s="1"/>
      <c r="EJ51" s="1"/>
      <c r="EK51" s="1"/>
      <c r="EL51" s="1"/>
      <c r="EM51" s="1"/>
      <c r="EN51" s="1"/>
      <c r="EO51" s="1"/>
      <c r="EP51" s="1"/>
      <c r="EQ51" s="1"/>
      <c r="ER51" s="1"/>
      <c r="ES51" s="1"/>
      <c r="ET51" s="1"/>
      <c r="EU51" s="1"/>
      <c r="EV51" s="1"/>
      <c r="EW51" s="1"/>
    </row>
    <row r="52" spans="1:154" s="2" customFormat="1" ht="15" thickBot="1" x14ac:dyDescent="0.25">
      <c r="A52" s="3"/>
      <c r="B52" s="88" t="s">
        <v>888</v>
      </c>
      <c r="C52" s="20">
        <v>210</v>
      </c>
      <c r="D52" s="20">
        <v>210</v>
      </c>
      <c r="E52" s="3"/>
      <c r="F52" s="4"/>
      <c r="G52" s="21"/>
      <c r="H52" s="4"/>
      <c r="I52" s="4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1"/>
      <c r="BH52" s="1"/>
      <c r="BI52" s="1"/>
      <c r="BJ52" s="1"/>
      <c r="BK52" s="1"/>
      <c r="BL52" s="1"/>
      <c r="BM52" s="1"/>
      <c r="BN52" s="1"/>
      <c r="BO52" s="1"/>
      <c r="BP52" s="1"/>
      <c r="BQ52" s="1"/>
      <c r="BR52" s="1"/>
      <c r="BS52" s="1"/>
      <c r="BT52" s="1"/>
      <c r="BU52" s="1"/>
      <c r="BV52" s="1"/>
      <c r="BW52" s="1"/>
      <c r="BX52" s="1"/>
      <c r="BY52" s="1"/>
      <c r="BZ52" s="1"/>
      <c r="CA52" s="1"/>
      <c r="CB52" s="1"/>
      <c r="CC52" s="1"/>
      <c r="CD52" s="1"/>
      <c r="CE52" s="1"/>
      <c r="CF52" s="1"/>
      <c r="CG52" s="1"/>
      <c r="CH52" s="1"/>
      <c r="CI52" s="1"/>
      <c r="CJ52" s="1"/>
      <c r="CK52" s="1"/>
      <c r="CL52" s="1"/>
      <c r="CM52" s="1"/>
      <c r="CN52" s="1"/>
      <c r="CO52" s="1"/>
      <c r="CP52" s="1"/>
      <c r="CQ52" s="1"/>
      <c r="CR52" s="1"/>
      <c r="CS52" s="1"/>
      <c r="CT52" s="1"/>
      <c r="CU52" s="1"/>
      <c r="CV52" s="1"/>
      <c r="CW52" s="1"/>
      <c r="CX52" s="1"/>
      <c r="CY52" s="1"/>
      <c r="CZ52" s="1"/>
      <c r="DA52" s="1"/>
      <c r="DB52" s="1"/>
      <c r="DC52" s="1"/>
      <c r="DD52" s="1"/>
      <c r="DE52" s="1"/>
      <c r="DF52" s="1"/>
      <c r="DG52" s="1"/>
      <c r="DH52" s="1"/>
      <c r="DI52" s="1"/>
      <c r="DJ52" s="1"/>
      <c r="DK52" s="1"/>
      <c r="DL52" s="1"/>
      <c r="DM52" s="1"/>
      <c r="DN52" s="1"/>
      <c r="DO52" s="1"/>
      <c r="DP52" s="1"/>
      <c r="DQ52" s="1"/>
      <c r="DR52" s="1"/>
      <c r="DS52" s="1"/>
      <c r="DT52" s="1"/>
      <c r="DU52" s="1"/>
      <c r="DV52" s="1"/>
      <c r="DW52" s="1"/>
      <c r="DX52" s="1"/>
      <c r="DY52" s="1"/>
      <c r="DZ52" s="1"/>
      <c r="EA52" s="1"/>
      <c r="EB52" s="1"/>
      <c r="EC52" s="1"/>
      <c r="ED52" s="1"/>
      <c r="EE52" s="1"/>
      <c r="EF52" s="1"/>
      <c r="EG52" s="1"/>
      <c r="EH52" s="1"/>
      <c r="EI52" s="1"/>
      <c r="EJ52" s="1"/>
      <c r="EK52" s="1"/>
      <c r="EL52" s="1"/>
      <c r="EM52" s="1"/>
      <c r="EN52" s="1"/>
      <c r="EO52" s="1"/>
      <c r="EP52" s="1"/>
      <c r="EQ52" s="1"/>
      <c r="ER52" s="1"/>
      <c r="ES52" s="1"/>
      <c r="ET52" s="1"/>
      <c r="EU52" s="1"/>
      <c r="EV52" s="1"/>
      <c r="EW52" s="1"/>
    </row>
    <row r="53" spans="1:154" s="18" customFormat="1" x14ac:dyDescent="0.2">
      <c r="A53" s="15"/>
      <c r="B53" s="16"/>
      <c r="C53" s="17"/>
      <c r="D53" s="17"/>
      <c r="E53" s="3"/>
      <c r="F53" s="4"/>
      <c r="G53" s="4"/>
      <c r="H53" s="4"/>
      <c r="I53" s="4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  <c r="AT53" s="1"/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  <c r="BF53" s="1"/>
      <c r="BG53" s="1"/>
      <c r="BH53" s="1"/>
      <c r="BI53" s="1"/>
      <c r="BJ53" s="1"/>
      <c r="BK53" s="1"/>
      <c r="BL53" s="1"/>
      <c r="BM53" s="1"/>
      <c r="BN53" s="1"/>
      <c r="BO53" s="1"/>
      <c r="BP53" s="1"/>
      <c r="BQ53" s="1"/>
      <c r="BR53" s="1"/>
      <c r="BS53" s="1"/>
      <c r="BT53" s="1"/>
      <c r="BU53" s="1"/>
      <c r="BV53" s="1"/>
      <c r="BW53" s="1"/>
      <c r="BX53" s="1"/>
      <c r="BY53" s="1"/>
      <c r="BZ53" s="1"/>
      <c r="CA53" s="1"/>
      <c r="CB53" s="1"/>
      <c r="CC53" s="1"/>
      <c r="CD53" s="1"/>
      <c r="CE53" s="1"/>
      <c r="CF53" s="1"/>
      <c r="CG53" s="1"/>
      <c r="CH53" s="1"/>
      <c r="CI53" s="1"/>
      <c r="CJ53" s="1"/>
      <c r="CK53" s="1"/>
      <c r="CL53" s="1"/>
      <c r="CM53" s="1"/>
      <c r="CN53" s="1"/>
      <c r="CO53" s="1"/>
      <c r="CP53" s="1"/>
      <c r="CQ53" s="1"/>
      <c r="CR53" s="1"/>
      <c r="CS53" s="1"/>
      <c r="CT53" s="1"/>
      <c r="CU53" s="1"/>
      <c r="CV53" s="1"/>
      <c r="CW53" s="1"/>
      <c r="CX53" s="1"/>
      <c r="CY53" s="1"/>
      <c r="CZ53" s="1"/>
      <c r="DA53" s="1"/>
      <c r="DB53" s="1"/>
      <c r="DC53" s="1"/>
      <c r="DD53" s="1"/>
      <c r="DE53" s="1"/>
      <c r="DF53" s="1"/>
      <c r="DG53" s="1"/>
      <c r="DH53" s="1"/>
      <c r="DI53" s="1"/>
      <c r="DJ53" s="1"/>
      <c r="DK53" s="1"/>
      <c r="DL53" s="1"/>
      <c r="DM53" s="1"/>
      <c r="DN53" s="1"/>
      <c r="DO53" s="1"/>
      <c r="DP53" s="1"/>
      <c r="DQ53" s="1"/>
      <c r="DR53" s="1"/>
      <c r="DS53" s="1"/>
      <c r="DT53" s="1"/>
      <c r="DU53" s="1"/>
      <c r="DV53" s="1"/>
      <c r="DW53" s="1"/>
      <c r="DX53" s="1"/>
      <c r="DY53" s="1"/>
      <c r="DZ53" s="1"/>
      <c r="EA53" s="1"/>
      <c r="EB53" s="1"/>
      <c r="EC53" s="1"/>
      <c r="ED53" s="1"/>
      <c r="EE53" s="1"/>
      <c r="EF53" s="1"/>
      <c r="EG53" s="1"/>
      <c r="EH53" s="1"/>
      <c r="EI53" s="1"/>
      <c r="EJ53" s="1"/>
      <c r="EK53" s="1"/>
      <c r="EL53" s="1"/>
      <c r="EM53" s="1"/>
      <c r="EN53" s="1"/>
      <c r="EO53" s="1"/>
      <c r="EP53" s="1"/>
      <c r="EQ53" s="1"/>
      <c r="ER53" s="1"/>
      <c r="ES53" s="1"/>
      <c r="ET53" s="1"/>
      <c r="EU53" s="1"/>
      <c r="EV53" s="1"/>
      <c r="EW53" s="1"/>
    </row>
    <row r="54" spans="1:154" s="2" customFormat="1" ht="50.1" customHeight="1" thickBot="1" x14ac:dyDescent="0.25">
      <c r="A54" s="129" t="str">
        <f>"INTRA-COMMODITY SPREAD CHARGES - YEARLY BUTTERFLY ON "&amp;'OPTIONS - MARGIN INTERVALS'!A1</f>
        <v>INTRA-COMMODITY SPREAD CHARGES - YEARLY BUTTERFLY ON MAY 12, 2025</v>
      </c>
      <c r="B54" s="130"/>
      <c r="C54" s="130"/>
      <c r="D54" s="130"/>
      <c r="E54" s="130"/>
      <c r="F54" s="4"/>
      <c r="G54" s="4"/>
      <c r="H54" s="4"/>
      <c r="I54" s="4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  <c r="BL54" s="1"/>
      <c r="BM54" s="1"/>
      <c r="BN54" s="1"/>
      <c r="BO54" s="1"/>
      <c r="BP54" s="1"/>
      <c r="BQ54" s="1"/>
      <c r="BR54" s="1"/>
      <c r="BS54" s="1"/>
      <c r="BT54" s="1"/>
      <c r="BU54" s="1"/>
      <c r="BV54" s="1"/>
      <c r="BW54" s="1"/>
      <c r="BX54" s="1"/>
      <c r="BY54" s="1"/>
      <c r="BZ54" s="1"/>
      <c r="CA54" s="1"/>
      <c r="CB54" s="1"/>
      <c r="CC54" s="1"/>
      <c r="CD54" s="1"/>
      <c r="CE54" s="1"/>
      <c r="CF54" s="1"/>
      <c r="CG54" s="1"/>
      <c r="CH54" s="1"/>
      <c r="CI54" s="1"/>
      <c r="CJ54" s="1"/>
      <c r="CK54" s="1"/>
      <c r="CL54" s="1"/>
      <c r="CM54" s="1"/>
      <c r="CN54" s="1"/>
      <c r="CO54" s="1"/>
      <c r="CP54" s="1"/>
      <c r="CQ54" s="1"/>
      <c r="CR54" s="1"/>
      <c r="CS54" s="1"/>
      <c r="CT54" s="1"/>
      <c r="CU54" s="1"/>
      <c r="CV54" s="1"/>
      <c r="CW54" s="1"/>
      <c r="CX54" s="1"/>
      <c r="CY54" s="1"/>
      <c r="CZ54" s="1"/>
      <c r="DA54" s="1"/>
      <c r="DB54" s="1"/>
      <c r="DC54" s="1"/>
      <c r="DD54" s="1"/>
      <c r="DE54" s="1"/>
      <c r="DF54" s="1"/>
      <c r="DG54" s="1"/>
      <c r="DH54" s="1"/>
      <c r="DI54" s="1"/>
      <c r="DJ54" s="1"/>
      <c r="DK54" s="1"/>
      <c r="DL54" s="1"/>
      <c r="DM54" s="1"/>
      <c r="DN54" s="1"/>
      <c r="DO54" s="1"/>
      <c r="DP54" s="1"/>
      <c r="DQ54" s="1"/>
      <c r="DR54" s="1"/>
      <c r="DS54" s="1"/>
      <c r="DT54" s="1"/>
      <c r="DU54" s="1"/>
      <c r="DV54" s="1"/>
      <c r="DW54" s="1"/>
      <c r="DX54" s="1"/>
      <c r="DY54" s="1"/>
      <c r="DZ54" s="1"/>
      <c r="EA54" s="1"/>
      <c r="EB54" s="1"/>
      <c r="EC54" s="1"/>
      <c r="ED54" s="1"/>
      <c r="EE54" s="1"/>
      <c r="EF54" s="1"/>
      <c r="EG54" s="1"/>
      <c r="EH54" s="1"/>
      <c r="EI54" s="1"/>
      <c r="EJ54" s="1"/>
      <c r="EK54" s="1"/>
      <c r="EL54" s="1"/>
      <c r="EM54" s="1"/>
      <c r="EN54" s="1"/>
      <c r="EO54" s="1"/>
      <c r="EP54" s="1"/>
      <c r="EQ54" s="1"/>
      <c r="ER54" s="1"/>
      <c r="ES54" s="1"/>
      <c r="ET54" s="1"/>
      <c r="EU54" s="1"/>
      <c r="EV54" s="1"/>
      <c r="EW54" s="1"/>
    </row>
    <row r="55" spans="1:154" s="2" customFormat="1" ht="15" customHeight="1" x14ac:dyDescent="0.2">
      <c r="A55" s="3"/>
      <c r="B55" s="131" t="s">
        <v>2</v>
      </c>
      <c r="C55" s="143" t="s">
        <v>3</v>
      </c>
      <c r="D55" s="143" t="s">
        <v>1</v>
      </c>
      <c r="E55" s="3"/>
      <c r="F55" s="4"/>
      <c r="G55" s="4"/>
      <c r="H55" s="4"/>
      <c r="I55" s="4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  <c r="BK55" s="1"/>
      <c r="BL55" s="1"/>
      <c r="BM55" s="1"/>
      <c r="BN55" s="1"/>
      <c r="BO55" s="1"/>
      <c r="BP55" s="1"/>
      <c r="BQ55" s="1"/>
      <c r="BR55" s="1"/>
      <c r="BS55" s="1"/>
      <c r="BT55" s="1"/>
      <c r="BU55" s="1"/>
      <c r="BV55" s="1"/>
      <c r="BW55" s="1"/>
      <c r="BX55" s="1"/>
      <c r="BY55" s="1"/>
      <c r="BZ55" s="1"/>
      <c r="CA55" s="1"/>
      <c r="CB55" s="1"/>
      <c r="CC55" s="1"/>
      <c r="CD55" s="1"/>
      <c r="CE55" s="1"/>
      <c r="CF55" s="1"/>
      <c r="CG55" s="1"/>
      <c r="CH55" s="1"/>
      <c r="CI55" s="1"/>
      <c r="CJ55" s="1"/>
      <c r="CK55" s="1"/>
      <c r="CL55" s="1"/>
      <c r="CM55" s="1"/>
      <c r="CN55" s="1"/>
      <c r="CO55" s="1"/>
      <c r="CP55" s="1"/>
      <c r="CQ55" s="1"/>
      <c r="CR55" s="1"/>
      <c r="CS55" s="1"/>
      <c r="CT55" s="1"/>
      <c r="CU55" s="1"/>
      <c r="CV55" s="1"/>
      <c r="CW55" s="1"/>
      <c r="CX55" s="1"/>
      <c r="CY55" s="1"/>
      <c r="CZ55" s="1"/>
      <c r="DA55" s="1"/>
      <c r="DB55" s="1"/>
      <c r="DC55" s="1"/>
      <c r="DD55" s="1"/>
      <c r="DE55" s="1"/>
      <c r="DF55" s="1"/>
      <c r="DG55" s="1"/>
      <c r="DH55" s="1"/>
      <c r="DI55" s="1"/>
      <c r="DJ55" s="1"/>
      <c r="DK55" s="1"/>
      <c r="DL55" s="1"/>
      <c r="DM55" s="1"/>
      <c r="DN55" s="1"/>
      <c r="DO55" s="1"/>
      <c r="DP55" s="1"/>
      <c r="DQ55" s="1"/>
      <c r="DR55" s="1"/>
      <c r="DS55" s="1"/>
      <c r="DT55" s="1"/>
      <c r="DU55" s="1"/>
      <c r="DV55" s="1"/>
      <c r="DW55" s="1"/>
      <c r="DX55" s="1"/>
      <c r="DY55" s="1"/>
      <c r="DZ55" s="1"/>
      <c r="EA55" s="1"/>
      <c r="EB55" s="1"/>
      <c r="EC55" s="1"/>
      <c r="ED55" s="1"/>
      <c r="EE55" s="1"/>
      <c r="EF55" s="1"/>
      <c r="EG55" s="1"/>
      <c r="EH55" s="1"/>
      <c r="EI55" s="1"/>
      <c r="EJ55" s="1"/>
      <c r="EK55" s="1"/>
      <c r="EL55" s="1"/>
      <c r="EM55" s="1"/>
      <c r="EN55" s="1"/>
      <c r="EO55" s="1"/>
      <c r="EP55" s="1"/>
      <c r="EQ55" s="1"/>
      <c r="ER55" s="1"/>
      <c r="ES55" s="1"/>
      <c r="ET55" s="1"/>
      <c r="EU55" s="1"/>
      <c r="EV55" s="1"/>
      <c r="EW55" s="1"/>
    </row>
    <row r="56" spans="1:154" s="2" customFormat="1" ht="15" customHeight="1" x14ac:dyDescent="0.2">
      <c r="A56" s="3"/>
      <c r="B56" s="132"/>
      <c r="C56" s="144"/>
      <c r="D56" s="144"/>
      <c r="E56" s="3"/>
      <c r="F56" s="4"/>
      <c r="G56" s="4"/>
      <c r="H56" s="4"/>
      <c r="I56" s="4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"/>
      <c r="BK56" s="1"/>
      <c r="BL56" s="1"/>
      <c r="BM56" s="1"/>
      <c r="BN56" s="1"/>
      <c r="BO56" s="1"/>
      <c r="BP56" s="1"/>
      <c r="BQ56" s="1"/>
      <c r="BR56" s="1"/>
      <c r="BS56" s="1"/>
      <c r="BT56" s="1"/>
      <c r="BU56" s="1"/>
      <c r="BV56" s="1"/>
      <c r="BW56" s="1"/>
      <c r="BX56" s="1"/>
      <c r="BY56" s="1"/>
      <c r="BZ56" s="1"/>
      <c r="CA56" s="1"/>
      <c r="CB56" s="1"/>
      <c r="CC56" s="1"/>
      <c r="CD56" s="1"/>
      <c r="CE56" s="1"/>
      <c r="CF56" s="1"/>
      <c r="CG56" s="1"/>
      <c r="CH56" s="1"/>
      <c r="CI56" s="1"/>
      <c r="CJ56" s="1"/>
      <c r="CK56" s="1"/>
      <c r="CL56" s="1"/>
      <c r="CM56" s="1"/>
      <c r="CN56" s="1"/>
      <c r="CO56" s="1"/>
      <c r="CP56" s="1"/>
      <c r="CQ56" s="1"/>
      <c r="CR56" s="1"/>
      <c r="CS56" s="1"/>
      <c r="CT56" s="1"/>
      <c r="CU56" s="1"/>
      <c r="CV56" s="1"/>
      <c r="CW56" s="1"/>
      <c r="CX56" s="1"/>
      <c r="CY56" s="1"/>
      <c r="CZ56" s="1"/>
      <c r="DA56" s="1"/>
      <c r="DB56" s="1"/>
      <c r="DC56" s="1"/>
      <c r="DD56" s="1"/>
      <c r="DE56" s="1"/>
      <c r="DF56" s="1"/>
      <c r="DG56" s="1"/>
      <c r="DH56" s="1"/>
      <c r="DI56" s="1"/>
      <c r="DJ56" s="1"/>
      <c r="DK56" s="1"/>
      <c r="DL56" s="1"/>
      <c r="DM56" s="1"/>
      <c r="DN56" s="1"/>
      <c r="DO56" s="1"/>
      <c r="DP56" s="1"/>
      <c r="DQ56" s="1"/>
      <c r="DR56" s="1"/>
      <c r="DS56" s="1"/>
      <c r="DT56" s="1"/>
      <c r="DU56" s="1"/>
      <c r="DV56" s="1"/>
      <c r="DW56" s="1"/>
      <c r="DX56" s="1"/>
      <c r="DY56" s="1"/>
      <c r="DZ56" s="1"/>
      <c r="EA56" s="1"/>
      <c r="EB56" s="1"/>
      <c r="EC56" s="1"/>
      <c r="ED56" s="1"/>
      <c r="EE56" s="1"/>
      <c r="EF56" s="1"/>
      <c r="EG56" s="1"/>
      <c r="EH56" s="1"/>
      <c r="EI56" s="1"/>
      <c r="EJ56" s="1"/>
      <c r="EK56" s="1"/>
      <c r="EL56" s="1"/>
      <c r="EM56" s="1"/>
      <c r="EN56" s="1"/>
      <c r="EO56" s="1"/>
      <c r="EP56" s="1"/>
      <c r="EQ56" s="1"/>
      <c r="ER56" s="1"/>
      <c r="ES56" s="1"/>
      <c r="ET56" s="1"/>
      <c r="EU56" s="1"/>
      <c r="EV56" s="1"/>
      <c r="EW56" s="1"/>
    </row>
    <row r="57" spans="1:154" s="2" customFormat="1" x14ac:dyDescent="0.2">
      <c r="A57" s="3"/>
      <c r="B57" s="87" t="s">
        <v>889</v>
      </c>
      <c r="C57" s="19">
        <v>371</v>
      </c>
      <c r="D57" s="19">
        <v>370</v>
      </c>
      <c r="E57" s="3"/>
      <c r="F57" s="1"/>
      <c r="G57" s="2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1"/>
      <c r="BK57" s="1"/>
      <c r="BL57" s="1"/>
      <c r="BM57" s="1"/>
      <c r="BN57" s="1"/>
      <c r="BO57" s="1"/>
      <c r="BP57" s="1"/>
      <c r="BQ57" s="1"/>
      <c r="BR57" s="1"/>
      <c r="BS57" s="1"/>
      <c r="BT57" s="1"/>
      <c r="BU57" s="1"/>
      <c r="BV57" s="1"/>
      <c r="BW57" s="1"/>
      <c r="BX57" s="1"/>
      <c r="BY57" s="1"/>
      <c r="BZ57" s="1"/>
      <c r="CA57" s="1"/>
      <c r="CB57" s="1"/>
      <c r="CC57" s="1"/>
      <c r="CD57" s="1"/>
      <c r="CE57" s="1"/>
      <c r="CF57" s="1"/>
      <c r="CG57" s="1"/>
      <c r="CH57" s="1"/>
      <c r="CI57" s="1"/>
      <c r="CJ57" s="1"/>
      <c r="CK57" s="1"/>
      <c r="CL57" s="1"/>
      <c r="CM57" s="1"/>
      <c r="CN57" s="1"/>
      <c r="CO57" s="1"/>
      <c r="CP57" s="1"/>
      <c r="CQ57" s="1"/>
      <c r="CR57" s="1"/>
      <c r="CS57" s="1"/>
      <c r="CT57" s="1"/>
      <c r="CU57" s="1"/>
      <c r="CV57" s="1"/>
      <c r="CW57" s="1"/>
      <c r="CX57" s="1"/>
      <c r="CY57" s="1"/>
      <c r="CZ57" s="1"/>
      <c r="DA57" s="1"/>
      <c r="DB57" s="1"/>
      <c r="DC57" s="1"/>
      <c r="DD57" s="1"/>
      <c r="DE57" s="1"/>
      <c r="DF57" s="1"/>
      <c r="DG57" s="1"/>
      <c r="DH57" s="1"/>
      <c r="DI57" s="1"/>
      <c r="DJ57" s="1"/>
      <c r="DK57" s="1"/>
      <c r="DL57" s="1"/>
      <c r="DM57" s="1"/>
      <c r="DN57" s="1"/>
      <c r="DO57" s="1"/>
      <c r="DP57" s="1"/>
      <c r="DQ57" s="1"/>
      <c r="DR57" s="1"/>
      <c r="DS57" s="1"/>
      <c r="DT57" s="1"/>
      <c r="DU57" s="1"/>
      <c r="DV57" s="1"/>
      <c r="DW57" s="1"/>
      <c r="DX57" s="1"/>
      <c r="DY57" s="1"/>
      <c r="DZ57" s="1"/>
      <c r="EA57" s="1"/>
      <c r="EB57" s="1"/>
      <c r="EC57" s="1"/>
      <c r="ED57" s="1"/>
      <c r="EE57" s="1"/>
      <c r="EF57" s="1"/>
      <c r="EG57" s="1"/>
      <c r="EH57" s="1"/>
      <c r="EI57" s="1"/>
      <c r="EJ57" s="1"/>
      <c r="EK57" s="1"/>
      <c r="EL57" s="1"/>
      <c r="EM57" s="1"/>
      <c r="EN57" s="1"/>
      <c r="EO57" s="1"/>
      <c r="EP57" s="1"/>
      <c r="EQ57" s="1"/>
      <c r="ER57" s="1"/>
      <c r="ES57" s="1"/>
      <c r="ET57" s="1"/>
      <c r="EU57" s="1"/>
      <c r="EV57" s="1"/>
      <c r="EW57" s="1"/>
    </row>
    <row r="58" spans="1:154" s="2" customFormat="1" x14ac:dyDescent="0.2">
      <c r="A58" s="3"/>
      <c r="B58" s="87" t="s">
        <v>890</v>
      </c>
      <c r="C58" s="19">
        <v>177</v>
      </c>
      <c r="D58" s="19">
        <v>175</v>
      </c>
      <c r="E58" s="3"/>
      <c r="F58" s="1"/>
      <c r="G58" s="2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1"/>
      <c r="BH58" s="1"/>
      <c r="BI58" s="1"/>
      <c r="BJ58" s="1"/>
      <c r="BK58" s="1"/>
      <c r="BL58" s="1"/>
      <c r="BM58" s="1"/>
      <c r="BN58" s="1"/>
      <c r="BO58" s="1"/>
      <c r="BP58" s="1"/>
      <c r="BQ58" s="1"/>
      <c r="BR58" s="1"/>
      <c r="BS58" s="1"/>
      <c r="BT58" s="1"/>
      <c r="BU58" s="1"/>
      <c r="BV58" s="1"/>
      <c r="BW58" s="1"/>
      <c r="BX58" s="1"/>
      <c r="BY58" s="1"/>
      <c r="BZ58" s="1"/>
      <c r="CA58" s="1"/>
      <c r="CB58" s="1"/>
      <c r="CC58" s="1"/>
      <c r="CD58" s="1"/>
      <c r="CE58" s="1"/>
      <c r="CF58" s="1"/>
      <c r="CG58" s="1"/>
      <c r="CH58" s="1"/>
      <c r="CI58" s="1"/>
      <c r="CJ58" s="1"/>
      <c r="CK58" s="1"/>
      <c r="CL58" s="1"/>
      <c r="CM58" s="1"/>
      <c r="CN58" s="1"/>
      <c r="CO58" s="1"/>
      <c r="CP58" s="1"/>
      <c r="CQ58" s="1"/>
      <c r="CR58" s="1"/>
      <c r="CS58" s="1"/>
      <c r="CT58" s="1"/>
      <c r="CU58" s="1"/>
      <c r="CV58" s="1"/>
      <c r="CW58" s="1"/>
      <c r="CX58" s="1"/>
      <c r="CY58" s="1"/>
      <c r="CZ58" s="1"/>
      <c r="DA58" s="1"/>
      <c r="DB58" s="1"/>
      <c r="DC58" s="1"/>
      <c r="DD58" s="1"/>
      <c r="DE58" s="1"/>
      <c r="DF58" s="1"/>
      <c r="DG58" s="1"/>
      <c r="DH58" s="1"/>
      <c r="DI58" s="1"/>
      <c r="DJ58" s="1"/>
      <c r="DK58" s="1"/>
      <c r="DL58" s="1"/>
      <c r="DM58" s="1"/>
      <c r="DN58" s="1"/>
      <c r="DO58" s="1"/>
      <c r="DP58" s="1"/>
      <c r="DQ58" s="1"/>
      <c r="DR58" s="1"/>
      <c r="DS58" s="1"/>
      <c r="DT58" s="1"/>
      <c r="DU58" s="1"/>
      <c r="DV58" s="1"/>
      <c r="DW58" s="1"/>
      <c r="DX58" s="1"/>
      <c r="DY58" s="1"/>
      <c r="DZ58" s="1"/>
      <c r="EA58" s="1"/>
      <c r="EB58" s="1"/>
      <c r="EC58" s="1"/>
      <c r="ED58" s="1"/>
      <c r="EE58" s="1"/>
      <c r="EF58" s="1"/>
      <c r="EG58" s="1"/>
      <c r="EH58" s="1"/>
      <c r="EI58" s="1"/>
      <c r="EJ58" s="1"/>
      <c r="EK58" s="1"/>
      <c r="EL58" s="1"/>
      <c r="EM58" s="1"/>
      <c r="EN58" s="1"/>
      <c r="EO58" s="1"/>
      <c r="EP58" s="1"/>
      <c r="EQ58" s="1"/>
      <c r="ER58" s="1"/>
      <c r="ES58" s="1"/>
      <c r="ET58" s="1"/>
      <c r="EU58" s="1"/>
      <c r="EV58" s="1"/>
      <c r="EW58" s="1"/>
    </row>
    <row r="59" spans="1:154" s="2" customFormat="1" x14ac:dyDescent="0.2">
      <c r="A59" s="3"/>
      <c r="B59" s="87" t="s">
        <v>891</v>
      </c>
      <c r="C59" s="19">
        <v>365</v>
      </c>
      <c r="D59" s="19">
        <v>363</v>
      </c>
      <c r="E59" s="3"/>
      <c r="F59" s="1"/>
      <c r="G59" s="2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1"/>
      <c r="BH59" s="1"/>
      <c r="BI59" s="1"/>
      <c r="BJ59" s="1"/>
      <c r="BK59" s="1"/>
      <c r="BL59" s="1"/>
      <c r="BM59" s="1"/>
      <c r="BN59" s="1"/>
      <c r="BO59" s="1"/>
      <c r="BP59" s="1"/>
      <c r="BQ59" s="1"/>
      <c r="BR59" s="1"/>
      <c r="BS59" s="1"/>
      <c r="BT59" s="1"/>
      <c r="BU59" s="1"/>
      <c r="BV59" s="1"/>
      <c r="BW59" s="1"/>
      <c r="BX59" s="1"/>
      <c r="BY59" s="1"/>
      <c r="BZ59" s="1"/>
      <c r="CA59" s="1"/>
      <c r="CB59" s="1"/>
      <c r="CC59" s="1"/>
      <c r="CD59" s="1"/>
      <c r="CE59" s="1"/>
      <c r="CF59" s="1"/>
      <c r="CG59" s="1"/>
      <c r="CH59" s="1"/>
      <c r="CI59" s="1"/>
      <c r="CJ59" s="1"/>
      <c r="CK59" s="1"/>
      <c r="CL59" s="1"/>
      <c r="CM59" s="1"/>
      <c r="CN59" s="1"/>
      <c r="CO59" s="1"/>
      <c r="CP59" s="1"/>
      <c r="CQ59" s="1"/>
      <c r="CR59" s="1"/>
      <c r="CS59" s="1"/>
      <c r="CT59" s="1"/>
      <c r="CU59" s="1"/>
      <c r="CV59" s="1"/>
      <c r="CW59" s="1"/>
      <c r="CX59" s="1"/>
      <c r="CY59" s="1"/>
      <c r="CZ59" s="1"/>
      <c r="DA59" s="1"/>
      <c r="DB59" s="1"/>
      <c r="DC59" s="1"/>
      <c r="DD59" s="1"/>
      <c r="DE59" s="1"/>
      <c r="DF59" s="1"/>
      <c r="DG59" s="1"/>
      <c r="DH59" s="1"/>
      <c r="DI59" s="1"/>
      <c r="DJ59" s="1"/>
      <c r="DK59" s="1"/>
      <c r="DL59" s="1"/>
      <c r="DM59" s="1"/>
      <c r="DN59" s="1"/>
      <c r="DO59" s="1"/>
      <c r="DP59" s="1"/>
      <c r="DQ59" s="1"/>
      <c r="DR59" s="1"/>
      <c r="DS59" s="1"/>
      <c r="DT59" s="1"/>
      <c r="DU59" s="1"/>
      <c r="DV59" s="1"/>
      <c r="DW59" s="1"/>
      <c r="DX59" s="1"/>
      <c r="DY59" s="1"/>
      <c r="DZ59" s="1"/>
      <c r="EA59" s="1"/>
      <c r="EB59" s="1"/>
      <c r="EC59" s="1"/>
      <c r="ED59" s="1"/>
      <c r="EE59" s="1"/>
      <c r="EF59" s="1"/>
      <c r="EG59" s="1"/>
      <c r="EH59" s="1"/>
      <c r="EI59" s="1"/>
      <c r="EJ59" s="1"/>
      <c r="EK59" s="1"/>
      <c r="EL59" s="1"/>
      <c r="EM59" s="1"/>
      <c r="EN59" s="1"/>
      <c r="EO59" s="1"/>
      <c r="EP59" s="1"/>
      <c r="EQ59" s="1"/>
      <c r="ER59" s="1"/>
      <c r="ES59" s="1"/>
      <c r="ET59" s="1"/>
      <c r="EU59" s="1"/>
      <c r="EV59" s="1"/>
      <c r="EW59" s="1"/>
    </row>
    <row r="60" spans="1:154" s="2" customFormat="1" ht="15" thickBot="1" x14ac:dyDescent="0.25">
      <c r="A60" s="3"/>
      <c r="B60" s="88" t="s">
        <v>892</v>
      </c>
      <c r="C60" s="20">
        <v>279</v>
      </c>
      <c r="D60" s="20">
        <v>277</v>
      </c>
      <c r="E60" s="3"/>
      <c r="F60" s="1"/>
      <c r="G60" s="2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1"/>
      <c r="BH60" s="1"/>
      <c r="BI60" s="1"/>
      <c r="BJ60" s="1"/>
      <c r="BK60" s="1"/>
      <c r="BL60" s="1"/>
      <c r="BM60" s="1"/>
      <c r="BN60" s="1"/>
      <c r="BO60" s="1"/>
      <c r="BP60" s="1"/>
      <c r="BQ60" s="1"/>
      <c r="BR60" s="1"/>
      <c r="BS60" s="1"/>
      <c r="BT60" s="1"/>
      <c r="BU60" s="1"/>
      <c r="BV60" s="1"/>
      <c r="BW60" s="1"/>
      <c r="BX60" s="1"/>
      <c r="BY60" s="1"/>
      <c r="BZ60" s="1"/>
      <c r="CA60" s="1"/>
      <c r="CB60" s="1"/>
      <c r="CC60" s="1"/>
      <c r="CD60" s="1"/>
      <c r="CE60" s="1"/>
      <c r="CF60" s="1"/>
      <c r="CG60" s="1"/>
      <c r="CH60" s="1"/>
      <c r="CI60" s="1"/>
      <c r="CJ60" s="1"/>
      <c r="CK60" s="1"/>
      <c r="CL60" s="1"/>
      <c r="CM60" s="1"/>
      <c r="CN60" s="1"/>
      <c r="CO60" s="1"/>
      <c r="CP60" s="1"/>
      <c r="CQ60" s="1"/>
      <c r="CR60" s="1"/>
      <c r="CS60" s="1"/>
      <c r="CT60" s="1"/>
      <c r="CU60" s="1"/>
      <c r="CV60" s="1"/>
      <c r="CW60" s="1"/>
      <c r="CX60" s="1"/>
      <c r="CY60" s="1"/>
      <c r="CZ60" s="1"/>
      <c r="DA60" s="1"/>
      <c r="DB60" s="1"/>
      <c r="DC60" s="1"/>
      <c r="DD60" s="1"/>
      <c r="DE60" s="1"/>
      <c r="DF60" s="1"/>
      <c r="DG60" s="1"/>
      <c r="DH60" s="1"/>
      <c r="DI60" s="1"/>
      <c r="DJ60" s="1"/>
      <c r="DK60" s="1"/>
      <c r="DL60" s="1"/>
      <c r="DM60" s="1"/>
      <c r="DN60" s="1"/>
      <c r="DO60" s="1"/>
      <c r="DP60" s="1"/>
      <c r="DQ60" s="1"/>
      <c r="DR60" s="1"/>
      <c r="DS60" s="1"/>
      <c r="DT60" s="1"/>
      <c r="DU60" s="1"/>
      <c r="DV60" s="1"/>
      <c r="DW60" s="1"/>
      <c r="DX60" s="1"/>
      <c r="DY60" s="1"/>
      <c r="DZ60" s="1"/>
      <c r="EA60" s="1"/>
      <c r="EB60" s="1"/>
      <c r="EC60" s="1"/>
      <c r="ED60" s="1"/>
      <c r="EE60" s="1"/>
      <c r="EF60" s="1"/>
      <c r="EG60" s="1"/>
      <c r="EH60" s="1"/>
      <c r="EI60" s="1"/>
      <c r="EJ60" s="1"/>
      <c r="EK60" s="1"/>
      <c r="EL60" s="1"/>
      <c r="EM60" s="1"/>
      <c r="EN60" s="1"/>
      <c r="EO60" s="1"/>
      <c r="EP60" s="1"/>
      <c r="EQ60" s="1"/>
      <c r="ER60" s="1"/>
      <c r="ES60" s="1"/>
      <c r="ET60" s="1"/>
      <c r="EU60" s="1"/>
      <c r="EV60" s="1"/>
      <c r="EW60" s="1"/>
    </row>
    <row r="61" spans="1:154" s="18" customFormat="1" x14ac:dyDescent="0.2">
      <c r="E61" s="3"/>
      <c r="F61" s="1"/>
      <c r="G61" s="4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1"/>
      <c r="BH61" s="1"/>
      <c r="BI61" s="1"/>
      <c r="BJ61" s="1"/>
      <c r="BK61" s="1"/>
      <c r="BL61" s="1"/>
      <c r="BM61" s="1"/>
      <c r="BN61" s="1"/>
      <c r="BO61" s="1"/>
      <c r="BP61" s="1"/>
      <c r="BQ61" s="1"/>
      <c r="BR61" s="1"/>
      <c r="BS61" s="1"/>
      <c r="BT61" s="1"/>
      <c r="BU61" s="1"/>
      <c r="BV61" s="1"/>
      <c r="BW61" s="1"/>
      <c r="BX61" s="1"/>
      <c r="BY61" s="1"/>
      <c r="BZ61" s="1"/>
      <c r="CA61" s="1"/>
      <c r="CB61" s="1"/>
      <c r="CC61" s="1"/>
      <c r="CD61" s="1"/>
      <c r="CE61" s="1"/>
      <c r="CF61" s="1"/>
      <c r="CG61" s="1"/>
      <c r="CH61" s="1"/>
      <c r="CI61" s="1"/>
      <c r="CJ61" s="1"/>
      <c r="CK61" s="1"/>
      <c r="CL61" s="1"/>
      <c r="CM61" s="1"/>
      <c r="CN61" s="1"/>
      <c r="CO61" s="1"/>
      <c r="CP61" s="1"/>
      <c r="CQ61" s="1"/>
      <c r="CR61" s="1"/>
      <c r="CS61" s="1"/>
      <c r="CT61" s="1"/>
      <c r="CU61" s="1"/>
      <c r="CV61" s="1"/>
      <c r="CW61" s="1"/>
      <c r="CX61" s="1"/>
      <c r="CY61" s="1"/>
      <c r="CZ61" s="1"/>
      <c r="DA61" s="1"/>
      <c r="DB61" s="1"/>
      <c r="DC61" s="1"/>
      <c r="DD61" s="1"/>
      <c r="DE61" s="1"/>
      <c r="DF61" s="1"/>
      <c r="DG61" s="1"/>
      <c r="DH61" s="1"/>
      <c r="DI61" s="1"/>
      <c r="DJ61" s="1"/>
      <c r="DK61" s="1"/>
      <c r="DL61" s="1"/>
      <c r="DM61" s="1"/>
      <c r="DN61" s="1"/>
      <c r="DO61" s="1"/>
      <c r="DP61" s="1"/>
      <c r="DQ61" s="1"/>
      <c r="DR61" s="1"/>
      <c r="DS61" s="1"/>
      <c r="DT61" s="1"/>
      <c r="DU61" s="1"/>
      <c r="DV61" s="1"/>
      <c r="DW61" s="1"/>
      <c r="DX61" s="1"/>
      <c r="DY61" s="1"/>
      <c r="DZ61" s="1"/>
      <c r="EA61" s="1"/>
      <c r="EB61" s="1"/>
      <c r="EC61" s="1"/>
      <c r="ED61" s="1"/>
      <c r="EE61" s="1"/>
      <c r="EF61" s="1"/>
      <c r="EG61" s="1"/>
      <c r="EH61" s="1"/>
      <c r="EI61" s="1"/>
      <c r="EJ61" s="1"/>
      <c r="EK61" s="1"/>
      <c r="EL61" s="1"/>
      <c r="EM61" s="1"/>
      <c r="EN61" s="1"/>
      <c r="EO61" s="1"/>
      <c r="EP61" s="1"/>
      <c r="EQ61" s="1"/>
      <c r="ER61" s="1"/>
      <c r="ES61" s="1"/>
      <c r="ET61" s="1"/>
      <c r="EU61" s="1"/>
      <c r="EV61" s="1"/>
      <c r="EW61" s="1"/>
    </row>
    <row r="62" spans="1:154" s="18" customFormat="1" ht="50.1" customHeight="1" thickBot="1" x14ac:dyDescent="0.25">
      <c r="A62" s="129" t="str">
        <f>"INTRA-COMMODITY SPREAD CHARGES - INTER-MONTH STRATEGY ON "&amp;'OPTIONS - MARGIN INTERVALS'!A1</f>
        <v>INTRA-COMMODITY SPREAD CHARGES - INTER-MONTH STRATEGY ON MAY 12, 2025</v>
      </c>
      <c r="B62" s="130"/>
      <c r="C62" s="130"/>
      <c r="D62" s="130"/>
      <c r="E62" s="130"/>
      <c r="F62" s="1"/>
      <c r="G62" s="4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S62" s="1"/>
      <c r="BT62" s="1"/>
      <c r="BU62" s="1"/>
      <c r="BV62" s="1"/>
      <c r="BW62" s="1"/>
      <c r="BX62" s="1"/>
      <c r="BY62" s="1"/>
      <c r="BZ62" s="1"/>
      <c r="CA62" s="1"/>
      <c r="CB62" s="1"/>
      <c r="CC62" s="1"/>
      <c r="CD62" s="1"/>
      <c r="CE62" s="1"/>
      <c r="CF62" s="1"/>
      <c r="CG62" s="1"/>
      <c r="CH62" s="1"/>
      <c r="CI62" s="1"/>
      <c r="CJ62" s="1"/>
      <c r="CK62" s="1"/>
      <c r="CL62" s="1"/>
      <c r="CM62" s="1"/>
      <c r="CN62" s="1"/>
      <c r="CO62" s="1"/>
      <c r="CP62" s="1"/>
      <c r="CQ62" s="1"/>
      <c r="CR62" s="1"/>
      <c r="CS62" s="1"/>
      <c r="CT62" s="1"/>
      <c r="CU62" s="1"/>
      <c r="CV62" s="1"/>
      <c r="CW62" s="1"/>
      <c r="CX62" s="1"/>
      <c r="CY62" s="1"/>
      <c r="CZ62" s="1"/>
      <c r="DA62" s="1"/>
      <c r="DB62" s="1"/>
      <c r="DC62" s="1"/>
      <c r="DD62" s="1"/>
      <c r="DE62" s="1"/>
      <c r="DF62" s="1"/>
      <c r="DG62" s="1"/>
      <c r="DH62" s="1"/>
      <c r="DI62" s="1"/>
      <c r="DJ62" s="1"/>
      <c r="DK62" s="1"/>
      <c r="DL62" s="1"/>
      <c r="DM62" s="1"/>
      <c r="DN62" s="1"/>
      <c r="DO62" s="1"/>
      <c r="DP62" s="1"/>
      <c r="DQ62" s="1"/>
      <c r="DR62" s="1"/>
      <c r="DS62" s="1"/>
      <c r="DT62" s="1"/>
      <c r="DU62" s="1"/>
      <c r="DV62" s="1"/>
      <c r="DW62" s="1"/>
      <c r="DX62" s="1"/>
      <c r="DY62" s="1"/>
      <c r="DZ62" s="1"/>
      <c r="EA62" s="1"/>
      <c r="EB62" s="1"/>
      <c r="EC62" s="1"/>
      <c r="ED62" s="1"/>
      <c r="EE62" s="1"/>
      <c r="EF62" s="1"/>
      <c r="EG62" s="1"/>
      <c r="EH62" s="1"/>
      <c r="EI62" s="1"/>
      <c r="EJ62" s="1"/>
      <c r="EK62" s="1"/>
      <c r="EL62" s="1"/>
      <c r="EM62" s="1"/>
      <c r="EN62" s="1"/>
      <c r="EO62" s="1"/>
      <c r="EP62" s="1"/>
      <c r="EQ62" s="1"/>
      <c r="ER62" s="1"/>
      <c r="ES62" s="1"/>
      <c r="ET62" s="1"/>
      <c r="EU62" s="1"/>
      <c r="EV62" s="1"/>
      <c r="EW62" s="1"/>
    </row>
    <row r="63" spans="1:154" s="18" customFormat="1" ht="14.25" customHeight="1" x14ac:dyDescent="0.2">
      <c r="A63" s="131" t="s">
        <v>0</v>
      </c>
      <c r="B63" s="145">
        <v>1</v>
      </c>
      <c r="C63" s="145">
        <v>2</v>
      </c>
      <c r="D63" s="145">
        <v>3</v>
      </c>
      <c r="E63" s="143">
        <v>4</v>
      </c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  <c r="BM63" s="1"/>
      <c r="BN63" s="1"/>
      <c r="BO63" s="1"/>
      <c r="BP63" s="1"/>
      <c r="BQ63" s="1"/>
      <c r="BR63" s="1"/>
      <c r="BS63" s="1"/>
      <c r="BT63" s="1"/>
      <c r="BU63" s="1"/>
      <c r="BV63" s="1"/>
      <c r="BW63" s="1"/>
      <c r="BX63" s="1"/>
      <c r="BY63" s="1"/>
      <c r="BZ63" s="1"/>
      <c r="CA63" s="1"/>
      <c r="CB63" s="1"/>
      <c r="CC63" s="1"/>
      <c r="CD63" s="1"/>
      <c r="CE63" s="1"/>
      <c r="CF63" s="1"/>
      <c r="CG63" s="1"/>
      <c r="CH63" s="1"/>
      <c r="CI63" s="1"/>
      <c r="CJ63" s="1"/>
      <c r="CK63" s="1"/>
      <c r="CL63" s="1"/>
      <c r="CM63" s="1"/>
      <c r="CN63" s="1"/>
      <c r="CO63" s="1"/>
      <c r="CP63" s="1"/>
      <c r="CQ63" s="1"/>
      <c r="CR63" s="1"/>
      <c r="CS63" s="1"/>
      <c r="CT63" s="1"/>
      <c r="CU63" s="1"/>
      <c r="CV63" s="1"/>
      <c r="CW63" s="1"/>
      <c r="CX63" s="1"/>
      <c r="CY63" s="1"/>
      <c r="CZ63" s="1"/>
      <c r="DA63" s="1"/>
      <c r="DB63" s="1"/>
      <c r="DC63" s="1"/>
      <c r="DD63" s="1"/>
      <c r="DE63" s="1"/>
      <c r="DF63" s="1"/>
      <c r="DG63" s="1"/>
      <c r="DH63" s="1"/>
      <c r="DI63" s="1"/>
      <c r="DJ63" s="1"/>
      <c r="DK63" s="1"/>
      <c r="DL63" s="1"/>
      <c r="DM63" s="1"/>
      <c r="DN63" s="1"/>
      <c r="DO63" s="1"/>
      <c r="DP63" s="1"/>
      <c r="DQ63" s="1"/>
      <c r="DR63" s="1"/>
      <c r="DS63" s="1"/>
      <c r="DT63" s="1"/>
      <c r="DU63" s="1"/>
      <c r="DV63" s="1"/>
      <c r="DW63" s="1"/>
      <c r="DX63" s="1"/>
      <c r="DY63" s="1"/>
      <c r="DZ63" s="1"/>
      <c r="EA63" s="1"/>
      <c r="EB63" s="1"/>
      <c r="EC63" s="1"/>
      <c r="ED63" s="1"/>
      <c r="EE63" s="1"/>
      <c r="EF63" s="1"/>
      <c r="EG63" s="1"/>
      <c r="EH63" s="1"/>
      <c r="EI63" s="1"/>
      <c r="EJ63" s="1"/>
      <c r="EK63" s="1"/>
      <c r="EL63" s="1"/>
      <c r="EM63" s="1"/>
      <c r="EN63" s="1"/>
      <c r="EO63" s="1"/>
      <c r="EP63" s="1"/>
      <c r="EQ63" s="1"/>
      <c r="ER63" s="1"/>
      <c r="ES63" s="1"/>
      <c r="ET63" s="1"/>
      <c r="EU63" s="1"/>
      <c r="EV63" s="1"/>
      <c r="EW63" s="1"/>
      <c r="EX63" s="1"/>
    </row>
    <row r="64" spans="1:154" s="18" customFormat="1" ht="15" customHeight="1" thickBot="1" x14ac:dyDescent="0.25">
      <c r="A64" s="132"/>
      <c r="B64" s="146"/>
      <c r="C64" s="146">
        <v>2</v>
      </c>
      <c r="D64" s="146">
        <v>3</v>
      </c>
      <c r="E64" s="147">
        <v>4</v>
      </c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1"/>
      <c r="BK64" s="1"/>
      <c r="BL64" s="1"/>
      <c r="BM64" s="1"/>
      <c r="BN64" s="1"/>
      <c r="BO64" s="1"/>
      <c r="BP64" s="1"/>
      <c r="BQ64" s="1"/>
      <c r="BR64" s="1"/>
      <c r="BS64" s="1"/>
      <c r="BT64" s="1"/>
      <c r="BU64" s="1"/>
      <c r="BV64" s="1"/>
      <c r="BW64" s="1"/>
      <c r="BX64" s="1"/>
      <c r="BY64" s="1"/>
      <c r="BZ64" s="1"/>
      <c r="CA64" s="1"/>
      <c r="CB64" s="1"/>
      <c r="CC64" s="1"/>
      <c r="CD64" s="1"/>
      <c r="CE64" s="1"/>
      <c r="CF64" s="1"/>
      <c r="CG64" s="1"/>
      <c r="CH64" s="1"/>
      <c r="CI64" s="1"/>
      <c r="CJ64" s="1"/>
      <c r="CK64" s="1"/>
      <c r="CL64" s="1"/>
      <c r="CM64" s="1"/>
      <c r="CN64" s="1"/>
      <c r="CO64" s="1"/>
      <c r="CP64" s="1"/>
      <c r="CQ64" s="1"/>
      <c r="CR64" s="1"/>
      <c r="CS64" s="1"/>
      <c r="CT64" s="1"/>
      <c r="CU64" s="1"/>
      <c r="CV64" s="1"/>
      <c r="CW64" s="1"/>
      <c r="CX64" s="1"/>
      <c r="CY64" s="1"/>
      <c r="CZ64" s="1"/>
      <c r="DA64" s="1"/>
      <c r="DB64" s="1"/>
      <c r="DC64" s="1"/>
      <c r="DD64" s="1"/>
      <c r="DE64" s="1"/>
      <c r="DF64" s="1"/>
      <c r="DG64" s="1"/>
      <c r="DH64" s="1"/>
      <c r="DI64" s="1"/>
      <c r="DJ64" s="1"/>
      <c r="DK64" s="1"/>
      <c r="DL64" s="1"/>
      <c r="DM64" s="1"/>
      <c r="DN64" s="1"/>
      <c r="DO64" s="1"/>
      <c r="DP64" s="1"/>
      <c r="DQ64" s="1"/>
      <c r="DR64" s="1"/>
      <c r="DS64" s="1"/>
      <c r="DT64" s="1"/>
      <c r="DU64" s="1"/>
      <c r="DV64" s="1"/>
      <c r="DW64" s="1"/>
      <c r="DX64" s="1"/>
      <c r="DY64" s="1"/>
      <c r="DZ64" s="1"/>
      <c r="EA64" s="1"/>
      <c r="EB64" s="1"/>
      <c r="EC64" s="1"/>
      <c r="ED64" s="1"/>
      <c r="EE64" s="1"/>
      <c r="EF64" s="1"/>
      <c r="EG64" s="1"/>
      <c r="EH64" s="1"/>
      <c r="EI64" s="1"/>
      <c r="EJ64" s="1"/>
      <c r="EK64" s="1"/>
      <c r="EL64" s="1"/>
      <c r="EM64" s="1"/>
      <c r="EN64" s="1"/>
      <c r="EO64" s="1"/>
      <c r="EP64" s="1"/>
      <c r="EQ64" s="1"/>
      <c r="ER64" s="1"/>
      <c r="ES64" s="1"/>
      <c r="ET64" s="1"/>
      <c r="EU64" s="1"/>
      <c r="EV64" s="1"/>
      <c r="EW64" s="1"/>
      <c r="EX64" s="1"/>
    </row>
    <row r="65" spans="1:154" s="18" customFormat="1" ht="15" x14ac:dyDescent="0.2">
      <c r="A65" s="22">
        <v>1</v>
      </c>
      <c r="B65" s="23">
        <v>328</v>
      </c>
      <c r="C65" s="24">
        <v>345</v>
      </c>
      <c r="D65" s="25">
        <v>361</v>
      </c>
      <c r="E65" s="26">
        <v>369</v>
      </c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 s="1"/>
      <c r="BM65" s="1"/>
      <c r="BN65" s="1"/>
      <c r="BO65" s="1"/>
      <c r="BP65" s="1"/>
      <c r="BQ65" s="1"/>
      <c r="BR65" s="1"/>
      <c r="BS65" s="1"/>
      <c r="BT65" s="1"/>
      <c r="BU65" s="1"/>
      <c r="BV65" s="1"/>
      <c r="BW65" s="1"/>
      <c r="BX65" s="1"/>
      <c r="BY65" s="1"/>
      <c r="BZ65" s="1"/>
      <c r="CA65" s="1"/>
      <c r="CB65" s="1"/>
      <c r="CC65" s="1"/>
      <c r="CD65" s="1"/>
      <c r="CE65" s="1"/>
      <c r="CF65" s="1"/>
      <c r="CG65" s="1"/>
      <c r="CH65" s="1"/>
      <c r="CI65" s="1"/>
      <c r="CJ65" s="1"/>
      <c r="CK65" s="1"/>
      <c r="CL65" s="1"/>
      <c r="CM65" s="1"/>
      <c r="CN65" s="1"/>
      <c r="CO65" s="1"/>
      <c r="CP65" s="1"/>
      <c r="CQ65" s="1"/>
      <c r="CR65" s="1"/>
      <c r="CS65" s="1"/>
      <c r="CT65" s="1"/>
      <c r="CU65" s="1"/>
      <c r="CV65" s="1"/>
      <c r="CW65" s="1"/>
      <c r="CX65" s="1"/>
      <c r="CY65" s="1"/>
      <c r="CZ65" s="1"/>
      <c r="DA65" s="1"/>
      <c r="DB65" s="1"/>
      <c r="DC65" s="1"/>
      <c r="DD65" s="1"/>
      <c r="DE65" s="1"/>
      <c r="DF65" s="1"/>
      <c r="DG65" s="1"/>
      <c r="DH65" s="1"/>
      <c r="DI65" s="1"/>
      <c r="DJ65" s="1"/>
      <c r="DK65" s="1"/>
      <c r="DL65" s="1"/>
      <c r="DM65" s="1"/>
      <c r="DN65" s="1"/>
      <c r="DO65" s="1"/>
      <c r="DP65" s="1"/>
      <c r="DQ65" s="1"/>
      <c r="DR65" s="1"/>
      <c r="DS65" s="1"/>
      <c r="DT65" s="1"/>
      <c r="DU65" s="1"/>
      <c r="DV65" s="1"/>
      <c r="DW65" s="1"/>
      <c r="DX65" s="1"/>
      <c r="DY65" s="1"/>
      <c r="DZ65" s="1"/>
      <c r="EA65" s="1"/>
      <c r="EB65" s="1"/>
      <c r="EC65" s="1"/>
      <c r="ED65" s="1"/>
      <c r="EE65" s="1"/>
      <c r="EF65" s="1"/>
      <c r="EG65" s="1"/>
      <c r="EH65" s="1"/>
      <c r="EI65" s="1"/>
      <c r="EJ65" s="1"/>
      <c r="EK65" s="1"/>
      <c r="EL65" s="1"/>
      <c r="EM65" s="1"/>
      <c r="EN65" s="1"/>
      <c r="EO65" s="1"/>
      <c r="EP65" s="1"/>
      <c r="EQ65" s="1"/>
      <c r="ER65" s="1"/>
      <c r="ES65" s="1"/>
      <c r="ET65" s="1"/>
      <c r="EU65" s="1"/>
      <c r="EV65" s="1"/>
      <c r="EW65" s="1"/>
      <c r="EX65" s="1"/>
    </row>
    <row r="66" spans="1:154" s="18" customFormat="1" ht="15" x14ac:dyDescent="0.2">
      <c r="A66" s="22">
        <v>2</v>
      </c>
      <c r="B66" s="27">
        <v>0</v>
      </c>
      <c r="C66" s="28">
        <v>252</v>
      </c>
      <c r="D66" s="29">
        <v>306</v>
      </c>
      <c r="E66" s="30">
        <v>420</v>
      </c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1"/>
      <c r="BH66" s="1"/>
      <c r="BI66" s="1"/>
      <c r="BJ66" s="1"/>
      <c r="BK66" s="1"/>
      <c r="BL66" s="1"/>
      <c r="BM66" s="1"/>
      <c r="BN66" s="1"/>
      <c r="BO66" s="1"/>
      <c r="BP66" s="1"/>
      <c r="BQ66" s="1"/>
      <c r="BR66" s="1"/>
      <c r="BS66" s="1"/>
      <c r="BT66" s="1"/>
      <c r="BU66" s="1"/>
      <c r="BV66" s="1"/>
      <c r="BW66" s="1"/>
      <c r="BX66" s="1"/>
      <c r="BY66" s="1"/>
      <c r="BZ66" s="1"/>
      <c r="CA66" s="1"/>
      <c r="CB66" s="1"/>
      <c r="CC66" s="1"/>
      <c r="CD66" s="1"/>
      <c r="CE66" s="1"/>
      <c r="CF66" s="1"/>
      <c r="CG66" s="1"/>
      <c r="CH66" s="1"/>
      <c r="CI66" s="1"/>
      <c r="CJ66" s="1"/>
      <c r="CK66" s="1"/>
      <c r="CL66" s="1"/>
      <c r="CM66" s="1"/>
      <c r="CN66" s="1"/>
      <c r="CO66" s="1"/>
      <c r="CP66" s="1"/>
      <c r="CQ66" s="1"/>
      <c r="CR66" s="1"/>
      <c r="CS66" s="1"/>
      <c r="CT66" s="1"/>
      <c r="CU66" s="1"/>
      <c r="CV66" s="1"/>
      <c r="CW66" s="1"/>
      <c r="CX66" s="1"/>
      <c r="CY66" s="1"/>
      <c r="CZ66" s="1"/>
      <c r="DA66" s="1"/>
      <c r="DB66" s="1"/>
      <c r="DC66" s="1"/>
      <c r="DD66" s="1"/>
      <c r="DE66" s="1"/>
      <c r="DF66" s="1"/>
      <c r="DG66" s="1"/>
      <c r="DH66" s="1"/>
      <c r="DI66" s="1"/>
      <c r="DJ66" s="1"/>
      <c r="DK66" s="1"/>
      <c r="DL66" s="1"/>
      <c r="DM66" s="1"/>
      <c r="DN66" s="1"/>
      <c r="DO66" s="1"/>
      <c r="DP66" s="1"/>
      <c r="DQ66" s="1"/>
      <c r="DR66" s="1"/>
      <c r="DS66" s="1"/>
      <c r="DT66" s="1"/>
      <c r="DU66" s="1"/>
      <c r="DV66" s="1"/>
      <c r="DW66" s="1"/>
      <c r="DX66" s="1"/>
      <c r="DY66" s="1"/>
      <c r="DZ66" s="1"/>
      <c r="EA66" s="1"/>
      <c r="EB66" s="1"/>
      <c r="EC66" s="1"/>
      <c r="ED66" s="1"/>
      <c r="EE66" s="1"/>
      <c r="EF66" s="1"/>
      <c r="EG66" s="1"/>
      <c r="EH66" s="1"/>
      <c r="EI66" s="1"/>
      <c r="EJ66" s="1"/>
      <c r="EK66" s="1"/>
      <c r="EL66" s="1"/>
      <c r="EM66" s="1"/>
      <c r="EN66" s="1"/>
      <c r="EO66" s="1"/>
      <c r="EP66" s="1"/>
      <c r="EQ66" s="1"/>
      <c r="ER66" s="1"/>
      <c r="ES66" s="1"/>
      <c r="ET66" s="1"/>
      <c r="EU66" s="1"/>
      <c r="EV66" s="1"/>
      <c r="EW66" s="1"/>
      <c r="EX66" s="1"/>
    </row>
    <row r="67" spans="1:154" s="18" customFormat="1" ht="15" x14ac:dyDescent="0.2">
      <c r="A67" s="22">
        <v>3</v>
      </c>
      <c r="B67" s="27">
        <v>0</v>
      </c>
      <c r="C67" s="31">
        <v>0</v>
      </c>
      <c r="D67" s="29">
        <v>243</v>
      </c>
      <c r="E67" s="30">
        <v>329</v>
      </c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1"/>
      <c r="BH67" s="1"/>
      <c r="BI67" s="1"/>
      <c r="BJ67" s="1"/>
      <c r="BK67" s="1"/>
      <c r="BL67" s="1"/>
      <c r="BM67" s="1"/>
      <c r="BN67" s="1"/>
      <c r="BO67" s="1"/>
      <c r="BP67" s="1"/>
      <c r="BQ67" s="1"/>
      <c r="BR67" s="1"/>
      <c r="BS67" s="1"/>
      <c r="BT67" s="1"/>
      <c r="BU67" s="1"/>
      <c r="BV67" s="1"/>
      <c r="BW67" s="1"/>
      <c r="BX67" s="1"/>
      <c r="BY67" s="1"/>
      <c r="BZ67" s="1"/>
      <c r="CA67" s="1"/>
      <c r="CB67" s="1"/>
      <c r="CC67" s="1"/>
      <c r="CD67" s="1"/>
      <c r="CE67" s="1"/>
      <c r="CF67" s="1"/>
      <c r="CG67" s="1"/>
      <c r="CH67" s="1"/>
      <c r="CI67" s="1"/>
      <c r="CJ67" s="1"/>
      <c r="CK67" s="1"/>
      <c r="CL67" s="1"/>
      <c r="CM67" s="1"/>
      <c r="CN67" s="1"/>
      <c r="CO67" s="1"/>
      <c r="CP67" s="1"/>
      <c r="CQ67" s="1"/>
      <c r="CR67" s="1"/>
      <c r="CS67" s="1"/>
      <c r="CT67" s="1"/>
      <c r="CU67" s="1"/>
      <c r="CV67" s="1"/>
      <c r="CW67" s="1"/>
      <c r="CX67" s="1"/>
      <c r="CY67" s="1"/>
      <c r="CZ67" s="1"/>
      <c r="DA67" s="1"/>
      <c r="DB67" s="1"/>
      <c r="DC67" s="1"/>
      <c r="DD67" s="1"/>
      <c r="DE67" s="1"/>
      <c r="DF67" s="1"/>
      <c r="DG67" s="1"/>
      <c r="DH67" s="1"/>
      <c r="DI67" s="1"/>
      <c r="DJ67" s="1"/>
      <c r="DK67" s="1"/>
      <c r="DL67" s="1"/>
      <c r="DM67" s="1"/>
      <c r="DN67" s="1"/>
      <c r="DO67" s="1"/>
      <c r="DP67" s="1"/>
      <c r="DQ67" s="1"/>
      <c r="DR67" s="1"/>
      <c r="DS67" s="1"/>
      <c r="DT67" s="1"/>
      <c r="DU67" s="1"/>
      <c r="DV67" s="1"/>
      <c r="DW67" s="1"/>
      <c r="DX67" s="1"/>
      <c r="DY67" s="1"/>
      <c r="DZ67" s="1"/>
      <c r="EA67" s="1"/>
      <c r="EB67" s="1"/>
      <c r="EC67" s="1"/>
      <c r="ED67" s="1"/>
      <c r="EE67" s="1"/>
      <c r="EF67" s="1"/>
      <c r="EG67" s="1"/>
      <c r="EH67" s="1"/>
      <c r="EI67" s="1"/>
      <c r="EJ67" s="1"/>
      <c r="EK67" s="1"/>
      <c r="EL67" s="1"/>
      <c r="EM67" s="1"/>
      <c r="EN67" s="1"/>
      <c r="EO67" s="1"/>
      <c r="EP67" s="1"/>
      <c r="EQ67" s="1"/>
      <c r="ER67" s="1"/>
      <c r="ES67" s="1"/>
      <c r="ET67" s="1"/>
      <c r="EU67" s="1"/>
      <c r="EV67" s="1"/>
      <c r="EW67" s="1"/>
      <c r="EX67" s="1"/>
    </row>
    <row r="68" spans="1:154" s="18" customFormat="1" ht="15.75" thickBot="1" x14ac:dyDescent="0.25">
      <c r="A68" s="32">
        <v>4</v>
      </c>
      <c r="B68" s="33">
        <v>0</v>
      </c>
      <c r="C68" s="34">
        <v>0</v>
      </c>
      <c r="D68" s="35">
        <v>0</v>
      </c>
      <c r="E68" s="36">
        <v>184</v>
      </c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/>
      <c r="AZ68" s="1"/>
      <c r="BA68" s="1"/>
      <c r="BB68" s="1"/>
      <c r="BC68" s="1"/>
      <c r="BD68" s="1"/>
      <c r="BE68" s="1"/>
      <c r="BF68" s="1"/>
      <c r="BG68" s="1"/>
      <c r="BH68" s="1"/>
      <c r="BI68" s="1"/>
      <c r="BJ68" s="1"/>
      <c r="BK68" s="1"/>
      <c r="BL68" s="1"/>
      <c r="BM68" s="1"/>
      <c r="BN68" s="1"/>
      <c r="BO68" s="1"/>
      <c r="BP68" s="1"/>
      <c r="BQ68" s="1"/>
      <c r="BR68" s="1"/>
      <c r="BS68" s="1"/>
      <c r="BT68" s="1"/>
      <c r="BU68" s="1"/>
      <c r="BV68" s="1"/>
      <c r="BW68" s="1"/>
      <c r="BX68" s="1"/>
      <c r="BY68" s="1"/>
      <c r="BZ68" s="1"/>
      <c r="CA68" s="1"/>
      <c r="CB68" s="1"/>
      <c r="CC68" s="1"/>
      <c r="CD68" s="1"/>
      <c r="CE68" s="1"/>
      <c r="CF68" s="1"/>
      <c r="CG68" s="1"/>
      <c r="CH68" s="1"/>
      <c r="CI68" s="1"/>
      <c r="CJ68" s="1"/>
      <c r="CK68" s="1"/>
      <c r="CL68" s="1"/>
      <c r="CM68" s="1"/>
      <c r="CN68" s="1"/>
      <c r="CO68" s="1"/>
      <c r="CP68" s="1"/>
      <c r="CQ68" s="1"/>
      <c r="CR68" s="1"/>
      <c r="CS68" s="1"/>
      <c r="CT68" s="1"/>
      <c r="CU68" s="1"/>
      <c r="CV68" s="1"/>
      <c r="CW68" s="1"/>
      <c r="CX68" s="1"/>
      <c r="CY68" s="1"/>
      <c r="CZ68" s="1"/>
      <c r="DA68" s="1"/>
      <c r="DB68" s="1"/>
      <c r="DC68" s="1"/>
      <c r="DD68" s="1"/>
      <c r="DE68" s="1"/>
      <c r="DF68" s="1"/>
      <c r="DG68" s="1"/>
      <c r="DH68" s="1"/>
      <c r="DI68" s="1"/>
      <c r="DJ68" s="1"/>
      <c r="DK68" s="1"/>
      <c r="DL68" s="1"/>
      <c r="DM68" s="1"/>
      <c r="DN68" s="1"/>
      <c r="DO68" s="1"/>
      <c r="DP68" s="1"/>
      <c r="DQ68" s="1"/>
      <c r="DR68" s="1"/>
      <c r="DS68" s="1"/>
      <c r="DT68" s="1"/>
      <c r="DU68" s="1"/>
      <c r="DV68" s="1"/>
      <c r="DW68" s="1"/>
      <c r="DX68" s="1"/>
      <c r="DY68" s="1"/>
      <c r="DZ68" s="1"/>
      <c r="EA68" s="1"/>
      <c r="EB68" s="1"/>
      <c r="EC68" s="1"/>
      <c r="ED68" s="1"/>
      <c r="EE68" s="1"/>
      <c r="EF68" s="1"/>
      <c r="EG68" s="1"/>
      <c r="EH68" s="1"/>
      <c r="EI68" s="1"/>
      <c r="EJ68" s="1"/>
      <c r="EK68" s="1"/>
      <c r="EL68" s="1"/>
      <c r="EM68" s="1"/>
      <c r="EN68" s="1"/>
      <c r="EO68" s="1"/>
      <c r="EP68" s="1"/>
      <c r="EQ68" s="1"/>
      <c r="ER68" s="1"/>
      <c r="ES68" s="1"/>
      <c r="ET68" s="1"/>
      <c r="EU68" s="1"/>
      <c r="EV68" s="1"/>
      <c r="EW68" s="1"/>
      <c r="EX68" s="1"/>
    </row>
    <row r="69" spans="1:154" x14ac:dyDescent="0.2"/>
    <row r="70" spans="1:154" ht="15" customHeight="1" x14ac:dyDescent="0.2"/>
    <row r="71" spans="1:154" ht="15" customHeight="1" x14ac:dyDescent="0.2"/>
    <row r="72" spans="1:154" ht="15" customHeight="1" x14ac:dyDescent="0.2"/>
    <row r="73" spans="1:154" ht="15" customHeight="1" x14ac:dyDescent="0.2"/>
    <row r="74" spans="1:154" ht="15" customHeight="1" x14ac:dyDescent="0.2"/>
    <row r="75" spans="1:154" ht="15" customHeight="1" x14ac:dyDescent="0.2"/>
    <row r="76" spans="1:154" ht="15" customHeight="1" x14ac:dyDescent="0.2"/>
    <row r="77" spans="1:154" ht="15" customHeight="1" x14ac:dyDescent="0.2"/>
    <row r="78" spans="1:154" ht="15" customHeight="1" x14ac:dyDescent="0.2"/>
    <row r="79" spans="1:154" ht="15" customHeight="1" x14ac:dyDescent="0.2"/>
    <row r="80" spans="1:154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5" customHeight="1" x14ac:dyDescent="0.2"/>
    <row r="135" ht="15" customHeight="1" x14ac:dyDescent="0.2"/>
    <row r="136" ht="15" customHeight="1" x14ac:dyDescent="0.2"/>
    <row r="137" ht="15" customHeight="1" x14ac:dyDescent="0.2"/>
    <row r="138" ht="15" customHeight="1" x14ac:dyDescent="0.2"/>
    <row r="139" ht="15" customHeight="1" x14ac:dyDescent="0.2"/>
    <row r="140" ht="15" customHeight="1" x14ac:dyDescent="0.2"/>
    <row r="141" ht="15" customHeight="1" x14ac:dyDescent="0.2"/>
    <row r="142" ht="15" customHeight="1" x14ac:dyDescent="0.2"/>
    <row r="143" ht="15" customHeight="1" x14ac:dyDescent="0.2"/>
    <row r="144" ht="15" customHeight="1" x14ac:dyDescent="0.2"/>
    <row r="145" ht="15" customHeight="1" x14ac:dyDescent="0.2"/>
    <row r="146" ht="15" customHeight="1" x14ac:dyDescent="0.2"/>
    <row r="147" ht="15" customHeight="1" x14ac:dyDescent="0.2"/>
    <row r="148" ht="15" customHeight="1" x14ac:dyDescent="0.2"/>
    <row r="149" ht="15" customHeight="1" x14ac:dyDescent="0.2"/>
    <row r="150" ht="15" customHeight="1" x14ac:dyDescent="0.2"/>
    <row r="151" ht="15" customHeight="1" x14ac:dyDescent="0.2"/>
    <row r="152" ht="15" customHeight="1" x14ac:dyDescent="0.2"/>
    <row r="153" ht="15" customHeight="1" x14ac:dyDescent="0.2"/>
    <row r="154" ht="15" customHeight="1" x14ac:dyDescent="0.2"/>
    <row r="155" ht="15" customHeight="1" x14ac:dyDescent="0.2"/>
    <row r="156" ht="15" customHeight="1" x14ac:dyDescent="0.2"/>
    <row r="157" ht="15" customHeight="1" x14ac:dyDescent="0.2"/>
    <row r="158" ht="15" customHeight="1" x14ac:dyDescent="0.2"/>
    <row r="159" ht="15" customHeight="1" x14ac:dyDescent="0.2"/>
    <row r="160" ht="15" customHeight="1" x14ac:dyDescent="0.2"/>
    <row r="161" ht="15" customHeight="1" x14ac:dyDescent="0.2"/>
    <row r="162" ht="15" customHeight="1" x14ac:dyDescent="0.2"/>
    <row r="163" ht="15" customHeight="1" x14ac:dyDescent="0.2"/>
    <row r="164" ht="15" customHeight="1" x14ac:dyDescent="0.2"/>
    <row r="165" ht="15" customHeight="1" x14ac:dyDescent="0.2"/>
    <row r="166" ht="15" customHeight="1" x14ac:dyDescent="0.2"/>
    <row r="167" ht="15" customHeight="1" x14ac:dyDescent="0.2"/>
    <row r="168" ht="15" customHeight="1" x14ac:dyDescent="0.2"/>
    <row r="169" ht="15" customHeight="1" x14ac:dyDescent="0.2"/>
    <row r="170" ht="15" customHeight="1" x14ac:dyDescent="0.2"/>
    <row r="171" ht="15" customHeight="1" x14ac:dyDescent="0.2"/>
    <row r="172" ht="15" customHeight="1" x14ac:dyDescent="0.2"/>
    <row r="173" ht="15" customHeight="1" x14ac:dyDescent="0.2"/>
    <row r="174" ht="15" customHeight="1" x14ac:dyDescent="0.2"/>
    <row r="175" ht="15" customHeight="1" x14ac:dyDescent="0.2"/>
    <row r="176" ht="15" customHeight="1" x14ac:dyDescent="0.2"/>
    <row r="177" ht="15" customHeight="1" x14ac:dyDescent="0.2"/>
    <row r="178" ht="15" customHeight="1" x14ac:dyDescent="0.2"/>
    <row r="179" ht="15" customHeight="1" x14ac:dyDescent="0.2"/>
    <row r="180" ht="15" customHeight="1" x14ac:dyDescent="0.2"/>
    <row r="181" ht="15" customHeight="1" x14ac:dyDescent="0.2"/>
    <row r="182" ht="15" customHeight="1" x14ac:dyDescent="0.2"/>
    <row r="183" ht="15" customHeight="1" x14ac:dyDescent="0.2"/>
    <row r="184" ht="15" customHeight="1" x14ac:dyDescent="0.2"/>
  </sheetData>
  <mergeCells count="31">
    <mergeCell ref="B5:B6"/>
    <mergeCell ref="A1:E1"/>
    <mergeCell ref="A2:E2"/>
    <mergeCell ref="B3:B4"/>
    <mergeCell ref="C3:C4"/>
    <mergeCell ref="D3:D4"/>
    <mergeCell ref="B45:B46"/>
    <mergeCell ref="C45:C46"/>
    <mergeCell ref="D45:D46"/>
    <mergeCell ref="B7:B8"/>
    <mergeCell ref="B9:B12"/>
    <mergeCell ref="B13:B16"/>
    <mergeCell ref="A18:E18"/>
    <mergeCell ref="B19:B20"/>
    <mergeCell ref="C19:C20"/>
    <mergeCell ref="D19:D20"/>
    <mergeCell ref="A32:E32"/>
    <mergeCell ref="B33:B34"/>
    <mergeCell ref="C33:C34"/>
    <mergeCell ref="D33:D34"/>
    <mergeCell ref="A44:E44"/>
    <mergeCell ref="A63:A64"/>
    <mergeCell ref="B63:B64"/>
    <mergeCell ref="C63:C64"/>
    <mergeCell ref="D63:D64"/>
    <mergeCell ref="E63:E64"/>
    <mergeCell ref="A54:E54"/>
    <mergeCell ref="B55:B56"/>
    <mergeCell ref="C55:C56"/>
    <mergeCell ref="D55:D56"/>
    <mergeCell ref="A62:E62"/>
  </mergeCells>
  <conditionalFormatting sqref="B65:E68">
    <cfRule type="cellIs" dxfId="11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80" zoomScaleSheetLayoutView="80" workbookViewId="0">
      <selection sqref="A1:E1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4" width="37.14062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4" s="2" customFormat="1" ht="60" customHeight="1" x14ac:dyDescent="0.2">
      <c r="A1" s="139"/>
      <c r="B1" s="139"/>
      <c r="C1" s="139"/>
      <c r="D1" s="139"/>
      <c r="E1" s="139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4" s="2" customFormat="1" ht="50.1" customHeight="1" thickBot="1" x14ac:dyDescent="0.25">
      <c r="A2" s="129" t="str">
        <f>"SDV TIER STRUCTURE ON "&amp;'OPTIONS - MARGIN INTERVALS'!A1</f>
        <v>SDV TIER STRUCTURE ON MAY 12, 2025</v>
      </c>
      <c r="B2" s="130"/>
      <c r="C2" s="130"/>
      <c r="D2" s="130"/>
      <c r="E2" s="130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4" s="5" customFormat="1" ht="15" customHeight="1" x14ac:dyDescent="0.2">
      <c r="A3" s="3"/>
      <c r="B3" s="140" t="s">
        <v>36</v>
      </c>
      <c r="C3" s="127" t="s">
        <v>4</v>
      </c>
      <c r="D3" s="127" t="s">
        <v>6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4" s="5" customFormat="1" ht="15" customHeight="1" x14ac:dyDescent="0.2">
      <c r="A4" s="3"/>
      <c r="B4" s="141"/>
      <c r="C4" s="142"/>
      <c r="D4" s="142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4" s="5" customFormat="1" ht="15" thickBot="1" x14ac:dyDescent="0.25">
      <c r="A5" s="3"/>
      <c r="B5" s="92">
        <v>1</v>
      </c>
      <c r="C5" s="6" t="s">
        <v>893</v>
      </c>
      <c r="D5" s="6">
        <v>202512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4" s="5" customFormat="1" ht="15" thickBot="1" x14ac:dyDescent="0.25">
      <c r="A6" s="3"/>
      <c r="B6" s="91">
        <v>2</v>
      </c>
      <c r="C6" s="93" t="s">
        <v>894</v>
      </c>
      <c r="D6" s="93">
        <v>202612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4" s="5" customFormat="1" x14ac:dyDescent="0.2">
      <c r="A7" s="3"/>
      <c r="B7" s="148">
        <v>3</v>
      </c>
      <c r="C7" s="8" t="s">
        <v>895</v>
      </c>
      <c r="D7" s="8">
        <v>202712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4" s="5" customFormat="1" x14ac:dyDescent="0.2">
      <c r="A8" s="3"/>
      <c r="B8" s="137"/>
      <c r="C8" s="6" t="s">
        <v>896</v>
      </c>
      <c r="D8" s="6">
        <v>202812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4" s="5" customFormat="1" ht="15" thickBot="1" x14ac:dyDescent="0.25">
      <c r="A9" s="3"/>
      <c r="B9" s="138"/>
      <c r="C9" s="7" t="s">
        <v>897</v>
      </c>
      <c r="D9" s="7">
        <v>202912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4" s="5" customFormat="1" x14ac:dyDescent="0.2">
      <c r="A10" s="10"/>
      <c r="B10" s="11"/>
      <c r="C10" s="3"/>
      <c r="D10" s="3"/>
      <c r="E10" s="3"/>
      <c r="F10" s="1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4" s="18" customFormat="1" ht="50.1" customHeight="1" thickBot="1" x14ac:dyDescent="0.25">
      <c r="A11" s="129" t="str">
        <f>"INTRA-COMMODITY SPREAD CHARGES - INTER-MONTH STRATEGY ON "&amp;'OPTIONS - MARGIN INTERVALS'!A1</f>
        <v>INTRA-COMMODITY SPREAD CHARGES - INTER-MONTH STRATEGY ON MAY 12, 2025</v>
      </c>
      <c r="B11" s="130"/>
      <c r="C11" s="130"/>
      <c r="D11" s="130"/>
      <c r="E11" s="130"/>
      <c r="F11" s="1"/>
      <c r="G11" s="4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</row>
    <row r="12" spans="1:154" s="18" customFormat="1" ht="14.25" customHeight="1" x14ac:dyDescent="0.2">
      <c r="A12" s="131" t="s">
        <v>0</v>
      </c>
      <c r="B12" s="145">
        <v>1</v>
      </c>
      <c r="C12" s="145">
        <v>2</v>
      </c>
      <c r="D12" s="143">
        <v>3</v>
      </c>
      <c r="E12" s="3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  <c r="EX12" s="1"/>
    </row>
    <row r="13" spans="1:154" s="18" customFormat="1" ht="15" customHeight="1" thickBot="1" x14ac:dyDescent="0.25">
      <c r="A13" s="132"/>
      <c r="B13" s="146"/>
      <c r="C13" s="146">
        <v>2</v>
      </c>
      <c r="D13" s="147">
        <v>3</v>
      </c>
      <c r="E13" s="3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  <c r="EX13" s="1"/>
    </row>
    <row r="14" spans="1:154" s="18" customFormat="1" ht="15" x14ac:dyDescent="0.2">
      <c r="A14" s="22">
        <v>1</v>
      </c>
      <c r="B14" s="23">
        <v>0</v>
      </c>
      <c r="C14" s="24">
        <v>218</v>
      </c>
      <c r="D14" s="26">
        <v>201</v>
      </c>
      <c r="E14" s="3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  <c r="EX14" s="1"/>
    </row>
    <row r="15" spans="1:154" s="18" customFormat="1" ht="15" x14ac:dyDescent="0.2">
      <c r="A15" s="22">
        <v>2</v>
      </c>
      <c r="B15" s="27">
        <v>0</v>
      </c>
      <c r="C15" s="28">
        <v>0</v>
      </c>
      <c r="D15" s="30">
        <v>275</v>
      </c>
      <c r="E15" s="3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  <c r="EX15" s="1"/>
    </row>
    <row r="16" spans="1:154" s="18" customFormat="1" ht="15.75" thickBot="1" x14ac:dyDescent="0.25">
      <c r="A16" s="32">
        <v>3</v>
      </c>
      <c r="B16" s="33">
        <v>0</v>
      </c>
      <c r="C16" s="34">
        <v>0</v>
      </c>
      <c r="D16" s="36">
        <v>401</v>
      </c>
      <c r="E16" s="3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  <c r="EX16" s="1"/>
    </row>
    <row r="17" spans="1:154" s="18" customFormat="1" ht="15" customHeight="1" x14ac:dyDescent="0.2">
      <c r="A17" s="10"/>
      <c r="B17" s="11"/>
      <c r="C17" s="3"/>
      <c r="D17" s="3"/>
      <c r="E17" s="3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</row>
    <row r="18" spans="1:154" x14ac:dyDescent="0.2"/>
    <row r="19" spans="1:154" ht="15" customHeight="1" x14ac:dyDescent="0.2"/>
    <row r="20" spans="1:154" ht="15" customHeight="1" x14ac:dyDescent="0.2"/>
    <row r="21" spans="1:154" ht="15" customHeight="1" x14ac:dyDescent="0.2"/>
    <row r="22" spans="1:154" ht="15" customHeight="1" x14ac:dyDescent="0.2"/>
    <row r="23" spans="1:154" ht="15" customHeight="1" x14ac:dyDescent="0.2"/>
    <row r="24" spans="1:154" ht="15" customHeight="1" x14ac:dyDescent="0.2"/>
    <row r="25" spans="1:154" ht="15" customHeight="1" x14ac:dyDescent="0.2"/>
    <row r="26" spans="1:154" ht="15" customHeight="1" x14ac:dyDescent="0.2"/>
    <row r="27" spans="1:154" ht="15" customHeight="1" x14ac:dyDescent="0.2"/>
    <row r="28" spans="1:154" ht="15" customHeight="1" x14ac:dyDescent="0.2"/>
    <row r="29" spans="1:154" ht="15" customHeight="1" x14ac:dyDescent="0.2"/>
    <row r="30" spans="1:154" ht="15" customHeight="1" x14ac:dyDescent="0.2"/>
    <row r="31" spans="1:154" ht="15" customHeight="1" x14ac:dyDescent="0.2"/>
    <row r="32" spans="1:154" ht="15" customHeight="1" x14ac:dyDescent="0.2"/>
    <row r="33" ht="15" customHeight="1" x14ac:dyDescent="0.2"/>
    <row r="34" ht="15" customHeight="1" x14ac:dyDescent="0.2"/>
    <row r="35" ht="15" customHeight="1" x14ac:dyDescent="0.2"/>
    <row r="36" ht="15" customHeight="1" x14ac:dyDescent="0.2"/>
    <row r="37" ht="15" customHeight="1" x14ac:dyDescent="0.2"/>
    <row r="38" ht="15" customHeight="1" x14ac:dyDescent="0.2"/>
    <row r="39" ht="15" customHeight="1" x14ac:dyDescent="0.2"/>
    <row r="40" ht="15" customHeight="1" x14ac:dyDescent="0.2"/>
    <row r="41" ht="15" customHeight="1" x14ac:dyDescent="0.2"/>
    <row r="42" ht="15" customHeight="1" x14ac:dyDescent="0.2"/>
    <row r="43" ht="15" customHeight="1" x14ac:dyDescent="0.2"/>
    <row r="44" ht="15" customHeight="1" x14ac:dyDescent="0.2"/>
    <row r="45" ht="15" customHeight="1" x14ac:dyDescent="0.2"/>
    <row r="46" ht="15" customHeight="1" x14ac:dyDescent="0.2"/>
    <row r="47" ht="15" customHeight="1" x14ac:dyDescent="0.2"/>
    <row r="48" ht="15" customHeight="1" x14ac:dyDescent="0.2"/>
    <row r="49" ht="15" customHeight="1" x14ac:dyDescent="0.2"/>
    <row r="50" ht="15" customHeight="1" x14ac:dyDescent="0.2"/>
    <row r="51" ht="15" customHeight="1" x14ac:dyDescent="0.2"/>
    <row r="52" ht="15" customHeight="1" x14ac:dyDescent="0.2"/>
    <row r="53" ht="15" customHeight="1" x14ac:dyDescent="0.2"/>
    <row r="54" ht="15" customHeight="1" x14ac:dyDescent="0.2"/>
    <row r="55" ht="15" customHeight="1" x14ac:dyDescent="0.2"/>
    <row r="56" ht="15" customHeight="1" x14ac:dyDescent="0.2"/>
    <row r="57" ht="15" customHeight="1" x14ac:dyDescent="0.2"/>
    <row r="58" ht="15" customHeight="1" x14ac:dyDescent="0.2"/>
    <row r="59" ht="15" customHeight="1" x14ac:dyDescent="0.2"/>
    <row r="60" ht="15" customHeight="1" x14ac:dyDescent="0.2"/>
    <row r="61" ht="15" customHeight="1" x14ac:dyDescent="0.2"/>
    <row r="62" ht="15" customHeight="1" x14ac:dyDescent="0.2"/>
    <row r="63" ht="15" customHeight="1" x14ac:dyDescent="0.2"/>
    <row r="64" ht="15" customHeight="1" x14ac:dyDescent="0.2"/>
    <row r="65" ht="15" customHeight="1" x14ac:dyDescent="0.2"/>
    <row r="66" ht="15" customHeight="1" x14ac:dyDescent="0.2"/>
    <row r="67" ht="15" customHeight="1" x14ac:dyDescent="0.2"/>
    <row r="68" ht="15" customHeight="1" x14ac:dyDescent="0.2"/>
    <row r="69" ht="15" customHeight="1" x14ac:dyDescent="0.2"/>
    <row r="70" ht="15" customHeight="1" x14ac:dyDescent="0.2"/>
    <row r="71" ht="15" customHeight="1" x14ac:dyDescent="0.2"/>
    <row r="72" ht="15" customHeight="1" x14ac:dyDescent="0.2"/>
    <row r="73" ht="15" customHeight="1" x14ac:dyDescent="0.2"/>
    <row r="74" ht="15" customHeight="1" x14ac:dyDescent="0.2"/>
    <row r="75" ht="15" customHeight="1" x14ac:dyDescent="0.2"/>
    <row r="76" ht="15" customHeight="1" x14ac:dyDescent="0.2"/>
    <row r="77" ht="15" customHeight="1" x14ac:dyDescent="0.2"/>
    <row r="78" ht="15" customHeight="1" x14ac:dyDescent="0.2"/>
    <row r="79" ht="15" customHeight="1" x14ac:dyDescent="0.2"/>
    <row r="80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4.25" customHeight="1" x14ac:dyDescent="0.2"/>
    <row r="135" ht="14.25" customHeight="1" x14ac:dyDescent="0.2"/>
    <row r="136" ht="14.25" customHeight="1" x14ac:dyDescent="0.2"/>
    <row r="137" ht="14.25" customHeight="1" x14ac:dyDescent="0.2"/>
    <row r="138" ht="14.25" customHeight="1" x14ac:dyDescent="0.2"/>
    <row r="139" ht="14.25" customHeight="1" x14ac:dyDescent="0.2"/>
    <row r="140" ht="14.25" customHeight="1" x14ac:dyDescent="0.2"/>
    <row r="141" ht="14.25" customHeight="1" x14ac:dyDescent="0.2"/>
    <row r="142" ht="14.25" customHeight="1" x14ac:dyDescent="0.2"/>
    <row r="143" ht="14.25" customHeight="1" x14ac:dyDescent="0.2"/>
    <row r="144" ht="14.25" customHeight="1" x14ac:dyDescent="0.2"/>
    <row r="145" ht="14.25" customHeight="1" x14ac:dyDescent="0.2"/>
    <row r="146" ht="14.25" customHeight="1" x14ac:dyDescent="0.2"/>
    <row r="147" ht="14.25" customHeight="1" x14ac:dyDescent="0.2"/>
    <row r="148" ht="14.25" customHeight="1" x14ac:dyDescent="0.2"/>
    <row r="149" ht="14.25" customHeight="1" x14ac:dyDescent="0.2"/>
    <row r="150" ht="14.25" customHeight="1" x14ac:dyDescent="0.2"/>
    <row r="151" ht="14.25" customHeight="1" x14ac:dyDescent="0.2"/>
    <row r="152" ht="14.25" customHeight="1" x14ac:dyDescent="0.2"/>
    <row r="153" ht="14.25" customHeight="1" x14ac:dyDescent="0.2"/>
    <row r="154" ht="14.25" customHeight="1" x14ac:dyDescent="0.2"/>
    <row r="155" ht="14.25" customHeight="1" x14ac:dyDescent="0.2"/>
    <row r="156" ht="14.25" customHeight="1" x14ac:dyDescent="0.2"/>
    <row r="157" ht="14.25" customHeight="1" x14ac:dyDescent="0.2"/>
    <row r="158" ht="14.25" customHeight="1" x14ac:dyDescent="0.2"/>
    <row r="159" ht="14.25" customHeight="1" x14ac:dyDescent="0.2"/>
    <row r="160" ht="14.25" customHeight="1" x14ac:dyDescent="0.2"/>
    <row r="161" ht="14.25" customHeight="1" x14ac:dyDescent="0.2"/>
    <row r="162" ht="14.25" customHeight="1" x14ac:dyDescent="0.2"/>
    <row r="163" ht="14.25" customHeight="1" x14ac:dyDescent="0.2"/>
    <row r="164" ht="14.25" customHeight="1" x14ac:dyDescent="0.2"/>
    <row r="165" ht="14.25" customHeight="1" x14ac:dyDescent="0.2"/>
    <row r="166" ht="14.25" customHeight="1" x14ac:dyDescent="0.2"/>
    <row r="167" ht="14.25" customHeight="1" x14ac:dyDescent="0.2"/>
    <row r="168" ht="14.25" customHeight="1" x14ac:dyDescent="0.2"/>
    <row r="169" ht="14.25" customHeight="1" x14ac:dyDescent="0.2"/>
    <row r="170" ht="14.25" customHeight="1" x14ac:dyDescent="0.2"/>
    <row r="171" ht="14.25" customHeight="1" x14ac:dyDescent="0.2"/>
    <row r="172" ht="14.25" customHeight="1" x14ac:dyDescent="0.2"/>
    <row r="173" ht="14.25" customHeight="1" x14ac:dyDescent="0.2"/>
    <row r="174" ht="14.25" customHeight="1" x14ac:dyDescent="0.2"/>
    <row r="175" ht="14.25" customHeight="1" x14ac:dyDescent="0.2"/>
    <row r="176" ht="14.25" customHeight="1" x14ac:dyDescent="0.2"/>
    <row r="177" ht="14.25" customHeight="1" x14ac:dyDescent="0.2"/>
    <row r="178" ht="14.25" customHeight="1" x14ac:dyDescent="0.2"/>
    <row r="179" ht="14.25" customHeight="1" x14ac:dyDescent="0.2"/>
    <row r="180" ht="14.25" customHeight="1" x14ac:dyDescent="0.2"/>
    <row r="181" ht="14.25" customHeight="1" x14ac:dyDescent="0.2"/>
    <row r="182" ht="14.25" customHeight="1" x14ac:dyDescent="0.2"/>
    <row r="183" ht="14.25" customHeight="1" x14ac:dyDescent="0.2"/>
    <row r="184" ht="14.25" customHeight="1" x14ac:dyDescent="0.2"/>
  </sheetData>
  <mergeCells count="11">
    <mergeCell ref="B7:B9"/>
    <mergeCell ref="A11:E11"/>
    <mergeCell ref="A12:A13"/>
    <mergeCell ref="B12:B13"/>
    <mergeCell ref="C12:C13"/>
    <mergeCell ref="D12:D13"/>
    <mergeCell ref="A1:E1"/>
    <mergeCell ref="A2:E2"/>
    <mergeCell ref="B3:B4"/>
    <mergeCell ref="C3:C4"/>
    <mergeCell ref="D3:D4"/>
  </mergeCells>
  <conditionalFormatting sqref="B14:D16">
    <cfRule type="cellIs" dxfId="10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80" zoomScaleSheetLayoutView="80" workbookViewId="0">
      <selection sqref="A1:E1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4" width="37.14062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4" s="2" customFormat="1" ht="60" customHeight="1" x14ac:dyDescent="0.2">
      <c r="A1" s="139"/>
      <c r="B1" s="139"/>
      <c r="C1" s="139"/>
      <c r="D1" s="139"/>
      <c r="E1" s="139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4" s="2" customFormat="1" ht="50.1" customHeight="1" thickBot="1" x14ac:dyDescent="0.25">
      <c r="A2" s="129" t="str">
        <f>"SXF TIER STRUCTURE ON "&amp;'OPTIONS - MARGIN INTERVALS'!A1</f>
        <v>SXF TIER STRUCTURE ON MAY 12, 2025</v>
      </c>
      <c r="B2" s="130"/>
      <c r="C2" s="130"/>
      <c r="D2" s="130"/>
      <c r="E2" s="130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4" s="5" customFormat="1" ht="15" customHeight="1" x14ac:dyDescent="0.2">
      <c r="A3" s="3"/>
      <c r="B3" s="140" t="s">
        <v>36</v>
      </c>
      <c r="C3" s="127" t="s">
        <v>4</v>
      </c>
      <c r="D3" s="127" t="s">
        <v>6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4" s="5" customFormat="1" ht="15" customHeight="1" thickBot="1" x14ac:dyDescent="0.25">
      <c r="A4" s="3"/>
      <c r="B4" s="141"/>
      <c r="C4" s="142"/>
      <c r="D4" s="142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4" s="5" customFormat="1" x14ac:dyDescent="0.2">
      <c r="A5" s="3"/>
      <c r="B5" s="148">
        <v>1</v>
      </c>
      <c r="C5" s="8" t="s">
        <v>898</v>
      </c>
      <c r="D5" s="8">
        <v>202506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4" s="5" customFormat="1" ht="15" thickBot="1" x14ac:dyDescent="0.25">
      <c r="A6" s="3"/>
      <c r="B6" s="137"/>
      <c r="C6" s="6" t="s">
        <v>899</v>
      </c>
      <c r="D6" s="7">
        <v>202509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4" s="5" customFormat="1" x14ac:dyDescent="0.2">
      <c r="A7" s="3"/>
      <c r="B7" s="137"/>
      <c r="C7" s="6" t="s">
        <v>900</v>
      </c>
      <c r="D7" s="8">
        <v>202512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4" s="5" customFormat="1" ht="15" thickBot="1" x14ac:dyDescent="0.25">
      <c r="A8" s="3"/>
      <c r="B8" s="138"/>
      <c r="C8" s="7" t="s">
        <v>901</v>
      </c>
      <c r="D8" s="7">
        <v>202603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4" s="5" customFormat="1" x14ac:dyDescent="0.2">
      <c r="A9" s="3"/>
      <c r="B9" s="148">
        <v>2</v>
      </c>
      <c r="C9" s="8" t="s">
        <v>902</v>
      </c>
      <c r="D9" s="8">
        <v>202612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4" s="5" customFormat="1" ht="15" thickBot="1" x14ac:dyDescent="0.25">
      <c r="A10" s="10"/>
      <c r="B10" s="138"/>
      <c r="C10" s="7" t="s">
        <v>903</v>
      </c>
      <c r="D10" s="7">
        <v>202712</v>
      </c>
      <c r="E10" s="3"/>
      <c r="F10" s="1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4" s="18" customFormat="1" x14ac:dyDescent="0.2">
      <c r="B11" s="148">
        <v>3</v>
      </c>
      <c r="C11" s="8" t="s">
        <v>904</v>
      </c>
      <c r="D11" s="8">
        <v>202812</v>
      </c>
      <c r="F11" s="1"/>
      <c r="G11" s="4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</row>
    <row r="12" spans="1:154" s="18" customFormat="1" ht="14.25" customHeight="1" thickBot="1" x14ac:dyDescent="0.25">
      <c r="B12" s="138"/>
      <c r="C12" s="7" t="s">
        <v>905</v>
      </c>
      <c r="D12" s="7">
        <v>202912</v>
      </c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  <c r="EX12" s="1"/>
    </row>
    <row r="13" spans="1:154" s="18" customFormat="1" ht="15" customHeight="1" x14ac:dyDescent="0.2"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  <c r="EX13" s="1"/>
    </row>
    <row r="14" spans="1:154" s="18" customFormat="1" ht="49.5" customHeight="1" thickBot="1" x14ac:dyDescent="0.25">
      <c r="A14" s="129" t="str">
        <f>"INTRA-COMMODITY SPREAD CHARGES - INTER-MONTH STRATEGY ON "&amp;'OPTIONS - MARGIN INTERVALS'!A1</f>
        <v>INTRA-COMMODITY SPREAD CHARGES - INTER-MONTH STRATEGY ON MAY 12, 2025</v>
      </c>
      <c r="B14" s="130"/>
      <c r="C14" s="130"/>
      <c r="D14" s="130"/>
      <c r="E14" s="130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  <c r="EX14" s="1"/>
    </row>
    <row r="15" spans="1:154" s="18" customFormat="1" ht="14.25" customHeight="1" x14ac:dyDescent="0.2">
      <c r="A15" s="131" t="s">
        <v>0</v>
      </c>
      <c r="B15" s="149">
        <v>1</v>
      </c>
      <c r="C15" s="149">
        <v>2</v>
      </c>
      <c r="D15" s="127">
        <v>3</v>
      </c>
      <c r="E15" s="3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  <c r="EX15" s="1"/>
    </row>
    <row r="16" spans="1:154" s="18" customFormat="1" ht="15" customHeight="1" thickBot="1" x14ac:dyDescent="0.25">
      <c r="A16" s="132"/>
      <c r="B16" s="150"/>
      <c r="C16" s="150">
        <v>2</v>
      </c>
      <c r="D16" s="128">
        <v>3</v>
      </c>
      <c r="E16" s="3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  <c r="EX16" s="1"/>
    </row>
    <row r="17" spans="1:154" s="18" customFormat="1" ht="15" customHeight="1" x14ac:dyDescent="0.2">
      <c r="A17" s="22">
        <v>1</v>
      </c>
      <c r="B17" s="23">
        <v>500</v>
      </c>
      <c r="C17" s="24">
        <v>5287</v>
      </c>
      <c r="D17" s="26">
        <v>8684</v>
      </c>
      <c r="E17" s="3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</row>
    <row r="18" spans="1:154" ht="15" x14ac:dyDescent="0.2">
      <c r="A18" s="22">
        <v>2</v>
      </c>
      <c r="B18" s="27">
        <v>0</v>
      </c>
      <c r="C18" s="28">
        <v>1623</v>
      </c>
      <c r="D18" s="30">
        <v>5096</v>
      </c>
      <c r="E18" s="3"/>
    </row>
    <row r="19" spans="1:154" ht="15" customHeight="1" thickBot="1" x14ac:dyDescent="0.25">
      <c r="A19" s="32">
        <v>3</v>
      </c>
      <c r="B19" s="33">
        <v>0</v>
      </c>
      <c r="C19" s="34">
        <v>0</v>
      </c>
      <c r="D19" s="36">
        <v>1051</v>
      </c>
      <c r="E19" s="3"/>
    </row>
    <row r="20" spans="1:154" ht="15" customHeight="1" x14ac:dyDescent="0.2">
      <c r="A20" s="10"/>
      <c r="B20" s="11"/>
      <c r="C20" s="3"/>
      <c r="D20" s="3"/>
      <c r="E20" s="3"/>
    </row>
    <row r="21" spans="1:154" ht="15" customHeight="1" x14ac:dyDescent="0.2"/>
    <row r="22" spans="1:154" ht="15" customHeight="1" x14ac:dyDescent="0.2"/>
    <row r="23" spans="1:154" ht="15" customHeight="1" x14ac:dyDescent="0.2"/>
    <row r="24" spans="1:154" ht="15" customHeight="1" x14ac:dyDescent="0.2"/>
    <row r="25" spans="1:154" ht="15" customHeight="1" x14ac:dyDescent="0.2"/>
    <row r="26" spans="1:154" ht="15" customHeight="1" x14ac:dyDescent="0.2"/>
    <row r="27" spans="1:154" ht="15" customHeight="1" x14ac:dyDescent="0.2"/>
    <row r="28" spans="1:154" ht="15" customHeight="1" x14ac:dyDescent="0.2"/>
    <row r="29" spans="1:154" ht="15" customHeight="1" x14ac:dyDescent="0.2"/>
    <row r="30" spans="1:154" ht="15" customHeight="1" x14ac:dyDescent="0.2"/>
    <row r="31" spans="1:154" ht="15" customHeight="1" x14ac:dyDescent="0.2"/>
    <row r="32" spans="1:154" ht="15" customHeight="1" x14ac:dyDescent="0.2"/>
    <row r="33" ht="15" customHeight="1" x14ac:dyDescent="0.2"/>
    <row r="34" ht="15" customHeight="1" x14ac:dyDescent="0.2"/>
    <row r="35" ht="15" customHeight="1" x14ac:dyDescent="0.2"/>
    <row r="36" ht="15" customHeight="1" x14ac:dyDescent="0.2"/>
    <row r="37" ht="15" customHeight="1" x14ac:dyDescent="0.2"/>
    <row r="38" ht="15" customHeight="1" x14ac:dyDescent="0.2"/>
    <row r="39" ht="15" customHeight="1" x14ac:dyDescent="0.2"/>
    <row r="40" ht="15" customHeight="1" x14ac:dyDescent="0.2"/>
    <row r="41" ht="15" customHeight="1" x14ac:dyDescent="0.2"/>
    <row r="42" ht="15" customHeight="1" x14ac:dyDescent="0.2"/>
    <row r="43" ht="15" customHeight="1" x14ac:dyDescent="0.2"/>
    <row r="44" ht="15" customHeight="1" x14ac:dyDescent="0.2"/>
    <row r="45" ht="15" customHeight="1" x14ac:dyDescent="0.2"/>
    <row r="46" ht="15" customHeight="1" x14ac:dyDescent="0.2"/>
    <row r="47" ht="15" customHeight="1" x14ac:dyDescent="0.2"/>
    <row r="48" ht="15" customHeight="1" x14ac:dyDescent="0.2"/>
    <row r="49" ht="15" customHeight="1" x14ac:dyDescent="0.2"/>
    <row r="50" ht="15" customHeight="1" x14ac:dyDescent="0.2"/>
    <row r="51" ht="15" customHeight="1" x14ac:dyDescent="0.2"/>
    <row r="52" ht="15" customHeight="1" x14ac:dyDescent="0.2"/>
    <row r="53" ht="15" customHeight="1" x14ac:dyDescent="0.2"/>
    <row r="54" ht="15" customHeight="1" x14ac:dyDescent="0.2"/>
    <row r="55" ht="15" customHeight="1" x14ac:dyDescent="0.2"/>
    <row r="56" ht="15" customHeight="1" x14ac:dyDescent="0.2"/>
    <row r="57" ht="15" customHeight="1" x14ac:dyDescent="0.2"/>
    <row r="58" ht="15" customHeight="1" x14ac:dyDescent="0.2"/>
    <row r="59" ht="15" customHeight="1" x14ac:dyDescent="0.2"/>
    <row r="60" ht="15" customHeight="1" x14ac:dyDescent="0.2"/>
    <row r="61" ht="15" customHeight="1" x14ac:dyDescent="0.2"/>
    <row r="62" ht="15" customHeight="1" x14ac:dyDescent="0.2"/>
    <row r="63" ht="15" customHeight="1" x14ac:dyDescent="0.2"/>
    <row r="64" ht="15" customHeight="1" x14ac:dyDescent="0.2"/>
    <row r="65" ht="15" customHeight="1" x14ac:dyDescent="0.2"/>
    <row r="66" ht="15" customHeight="1" x14ac:dyDescent="0.2"/>
    <row r="67" ht="15" customHeight="1" x14ac:dyDescent="0.2"/>
    <row r="68" ht="15" customHeight="1" x14ac:dyDescent="0.2"/>
    <row r="69" ht="15" customHeight="1" x14ac:dyDescent="0.2"/>
    <row r="70" ht="15" customHeight="1" x14ac:dyDescent="0.2"/>
    <row r="71" ht="15" customHeight="1" x14ac:dyDescent="0.2"/>
    <row r="72" ht="15" customHeight="1" x14ac:dyDescent="0.2"/>
    <row r="73" ht="15" customHeight="1" x14ac:dyDescent="0.2"/>
    <row r="74" ht="15" customHeight="1" x14ac:dyDescent="0.2"/>
    <row r="75" ht="15" customHeight="1" x14ac:dyDescent="0.2"/>
    <row r="76" ht="15" customHeight="1" x14ac:dyDescent="0.2"/>
    <row r="77" ht="15" customHeight="1" x14ac:dyDescent="0.2"/>
    <row r="78" ht="15" customHeight="1" x14ac:dyDescent="0.2"/>
    <row r="79" ht="15" customHeight="1" x14ac:dyDescent="0.2"/>
    <row r="80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4.25" customHeight="1" x14ac:dyDescent="0.2"/>
    <row r="128" ht="14.25" customHeight="1" x14ac:dyDescent="0.2"/>
    <row r="129" ht="14.25" customHeight="1" x14ac:dyDescent="0.2"/>
    <row r="130" ht="14.25" customHeight="1" x14ac:dyDescent="0.2"/>
    <row r="131" ht="14.25" customHeight="1" x14ac:dyDescent="0.2"/>
    <row r="132" ht="14.25" customHeight="1" x14ac:dyDescent="0.2"/>
    <row r="133" ht="14.25" customHeight="1" x14ac:dyDescent="0.2"/>
    <row r="134" ht="14.25" customHeight="1" x14ac:dyDescent="0.2"/>
    <row r="135" ht="14.25" customHeight="1" x14ac:dyDescent="0.2"/>
    <row r="136" ht="14.25" customHeight="1" x14ac:dyDescent="0.2"/>
    <row r="137" ht="14.25" customHeight="1" x14ac:dyDescent="0.2"/>
    <row r="138" ht="14.25" customHeight="1" x14ac:dyDescent="0.2"/>
    <row r="139" ht="14.25" customHeight="1" x14ac:dyDescent="0.2"/>
    <row r="140" ht="14.25" customHeight="1" x14ac:dyDescent="0.2"/>
    <row r="141" ht="14.25" customHeight="1" x14ac:dyDescent="0.2"/>
    <row r="142" ht="14.25" customHeight="1" x14ac:dyDescent="0.2"/>
    <row r="143" ht="14.25" customHeight="1" x14ac:dyDescent="0.2"/>
    <row r="144" ht="14.25" customHeight="1" x14ac:dyDescent="0.2"/>
    <row r="145" ht="14.25" customHeight="1" x14ac:dyDescent="0.2"/>
    <row r="146" ht="14.25" customHeight="1" x14ac:dyDescent="0.2"/>
    <row r="147" ht="14.25" customHeight="1" x14ac:dyDescent="0.2"/>
    <row r="148" ht="14.25" customHeight="1" x14ac:dyDescent="0.2"/>
    <row r="149" ht="14.25" customHeight="1" x14ac:dyDescent="0.2"/>
    <row r="150" ht="14.25" customHeight="1" x14ac:dyDescent="0.2"/>
    <row r="151" ht="14.25" customHeight="1" x14ac:dyDescent="0.2"/>
    <row r="152" ht="14.25" customHeight="1" x14ac:dyDescent="0.2"/>
    <row r="153" ht="14.25" customHeight="1" x14ac:dyDescent="0.2"/>
    <row r="154" ht="14.25" customHeight="1" x14ac:dyDescent="0.2"/>
    <row r="155" ht="14.25" customHeight="1" x14ac:dyDescent="0.2"/>
    <row r="156" ht="14.25" customHeight="1" x14ac:dyDescent="0.2"/>
    <row r="157" ht="14.25" customHeight="1" x14ac:dyDescent="0.2"/>
    <row r="158" ht="14.25" customHeight="1" x14ac:dyDescent="0.2"/>
    <row r="159" ht="14.25" customHeight="1" x14ac:dyDescent="0.2"/>
    <row r="160" ht="14.25" customHeight="1" x14ac:dyDescent="0.2"/>
    <row r="161" ht="14.25" customHeight="1" x14ac:dyDescent="0.2"/>
    <row r="162" ht="14.25" customHeight="1" x14ac:dyDescent="0.2"/>
    <row r="163" ht="14.25" customHeight="1" x14ac:dyDescent="0.2"/>
    <row r="164" ht="14.25" customHeight="1" x14ac:dyDescent="0.2"/>
    <row r="165" ht="14.25" customHeight="1" x14ac:dyDescent="0.2"/>
    <row r="166" ht="14.25" customHeight="1" x14ac:dyDescent="0.2"/>
    <row r="167" ht="14.25" customHeight="1" x14ac:dyDescent="0.2"/>
    <row r="168" ht="14.25" customHeight="1" x14ac:dyDescent="0.2"/>
    <row r="169" ht="14.25" customHeight="1" x14ac:dyDescent="0.2"/>
    <row r="170" ht="14.25" customHeight="1" x14ac:dyDescent="0.2"/>
    <row r="171" ht="14.25" customHeight="1" x14ac:dyDescent="0.2"/>
    <row r="172" ht="14.25" customHeight="1" x14ac:dyDescent="0.2"/>
    <row r="173" ht="14.25" customHeight="1" x14ac:dyDescent="0.2"/>
    <row r="174" ht="14.25" customHeight="1" x14ac:dyDescent="0.2"/>
    <row r="175" ht="14.25" customHeight="1" x14ac:dyDescent="0.2"/>
    <row r="176" ht="14.25" customHeight="1" x14ac:dyDescent="0.2"/>
    <row r="177" ht="14.25" customHeight="1" x14ac:dyDescent="0.2"/>
    <row r="178" ht="14.25" customHeight="1" x14ac:dyDescent="0.2"/>
    <row r="179" ht="14.25" customHeight="1" x14ac:dyDescent="0.2"/>
    <row r="180" ht="14.25" customHeight="1" x14ac:dyDescent="0.2"/>
    <row r="181" ht="14.25" customHeight="1" x14ac:dyDescent="0.2"/>
    <row r="182" ht="14.25" customHeight="1" x14ac:dyDescent="0.2"/>
    <row r="183" ht="14.25" customHeight="1" x14ac:dyDescent="0.2"/>
    <row r="184" ht="14.25" customHeight="1" x14ac:dyDescent="0.2"/>
  </sheetData>
  <mergeCells count="13">
    <mergeCell ref="B5:B8"/>
    <mergeCell ref="A1:E1"/>
    <mergeCell ref="A2:E2"/>
    <mergeCell ref="B3:B4"/>
    <mergeCell ref="C3:C4"/>
    <mergeCell ref="D3:D4"/>
    <mergeCell ref="B9:B10"/>
    <mergeCell ref="B11:B12"/>
    <mergeCell ref="A14:E14"/>
    <mergeCell ref="A15:A16"/>
    <mergeCell ref="B15:B16"/>
    <mergeCell ref="C15:C16"/>
    <mergeCell ref="D15:D16"/>
  </mergeCells>
  <conditionalFormatting sqref="B17:D17 C18:D19">
    <cfRule type="cellIs" dxfId="9" priority="2" stopIfTrue="1" operator="equal">
      <formula>0</formula>
    </cfRule>
  </conditionalFormatting>
  <conditionalFormatting sqref="B18:B19">
    <cfRule type="cellIs" dxfId="8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58"/>
  <sheetViews>
    <sheetView view="pageBreakPreview" zoomScale="80" zoomScaleNormal="100" zoomScaleSheetLayoutView="80" workbookViewId="0">
      <selection sqref="A1:D1"/>
    </sheetView>
  </sheetViews>
  <sheetFormatPr defaultColWidth="11.42578125" defaultRowHeight="15" x14ac:dyDescent="0.25"/>
  <cols>
    <col min="1" max="1" width="11.140625" bestFit="1" customWidth="1"/>
    <col min="2" max="2" width="70.42578125" customWidth="1"/>
    <col min="3" max="3" width="33.85546875" customWidth="1"/>
    <col min="4" max="4" width="45.7109375" customWidth="1"/>
  </cols>
  <sheetData>
    <row r="1" spans="1:4" ht="60" customHeight="1" thickBot="1" x14ac:dyDescent="0.3">
      <c r="A1" s="158"/>
      <c r="B1" s="159"/>
      <c r="C1" s="159"/>
      <c r="D1" s="160"/>
    </row>
    <row r="2" spans="1:4" ht="50.1" customHeight="1" thickBot="1" x14ac:dyDescent="0.3">
      <c r="A2" s="161" t="str">
        <f>"INTRA-COMMODITY (Inter-Month) SPREAD CHARGES EFFECTIVE ON "&amp;'OPTIONS - MARGIN INTERVALS'!A1</f>
        <v>INTRA-COMMODITY (Inter-Month) SPREAD CHARGES EFFECTIVE ON MAY 12, 2025</v>
      </c>
      <c r="B2" s="162"/>
      <c r="C2" s="162"/>
      <c r="D2" s="163"/>
    </row>
    <row r="3" spans="1:4" ht="12.75" customHeight="1" x14ac:dyDescent="0.25">
      <c r="A3" s="154" t="s">
        <v>17</v>
      </c>
      <c r="B3" s="156" t="s">
        <v>12</v>
      </c>
      <c r="C3" s="156" t="s">
        <v>18</v>
      </c>
      <c r="D3" s="156" t="s">
        <v>19</v>
      </c>
    </row>
    <row r="4" spans="1:4" ht="30" customHeight="1" thickBot="1" x14ac:dyDescent="0.3">
      <c r="A4" s="155"/>
      <c r="B4" s="157"/>
      <c r="C4" s="157"/>
      <c r="D4" s="157"/>
    </row>
    <row r="5" spans="1:4" x14ac:dyDescent="0.25">
      <c r="A5" s="65" t="s">
        <v>700</v>
      </c>
      <c r="B5" s="66" t="s">
        <v>701</v>
      </c>
      <c r="C5" s="67">
        <v>450</v>
      </c>
      <c r="D5" s="68">
        <v>450</v>
      </c>
    </row>
    <row r="6" spans="1:4" x14ac:dyDescent="0.25">
      <c r="A6" s="65" t="s">
        <v>702</v>
      </c>
      <c r="B6" s="66" t="s">
        <v>703</v>
      </c>
      <c r="C6" s="67">
        <v>450</v>
      </c>
      <c r="D6" s="68">
        <v>450</v>
      </c>
    </row>
    <row r="7" spans="1:4" x14ac:dyDescent="0.25">
      <c r="A7" s="65" t="s">
        <v>704</v>
      </c>
      <c r="B7" s="66" t="s">
        <v>705</v>
      </c>
      <c r="C7" s="67">
        <v>225</v>
      </c>
      <c r="D7" s="68">
        <v>225</v>
      </c>
    </row>
    <row r="8" spans="1:4" x14ac:dyDescent="0.25">
      <c r="A8" s="65" t="s">
        <v>713</v>
      </c>
      <c r="B8" s="66" t="s">
        <v>714</v>
      </c>
      <c r="C8" s="67">
        <v>450</v>
      </c>
      <c r="D8" s="68">
        <v>450</v>
      </c>
    </row>
    <row r="9" spans="1:4" x14ac:dyDescent="0.25">
      <c r="A9" s="65" t="s">
        <v>715</v>
      </c>
      <c r="B9" s="66" t="s">
        <v>716</v>
      </c>
      <c r="C9" s="67">
        <v>200</v>
      </c>
      <c r="D9" s="68">
        <v>200</v>
      </c>
    </row>
    <row r="10" spans="1:4" x14ac:dyDescent="0.25">
      <c r="A10" s="63" t="s">
        <v>717</v>
      </c>
      <c r="B10" s="49" t="s">
        <v>718</v>
      </c>
      <c r="C10" s="67">
        <v>200</v>
      </c>
      <c r="D10" s="68">
        <v>200</v>
      </c>
    </row>
    <row r="11" spans="1:4" x14ac:dyDescent="0.25">
      <c r="A11" s="65" t="s">
        <v>723</v>
      </c>
      <c r="B11" s="66" t="s">
        <v>724</v>
      </c>
      <c r="C11" s="89">
        <v>125</v>
      </c>
      <c r="D11" s="90">
        <v>125</v>
      </c>
    </row>
    <row r="12" spans="1:4" x14ac:dyDescent="0.25">
      <c r="A12" s="65" t="s">
        <v>725</v>
      </c>
      <c r="B12" s="66" t="s">
        <v>726</v>
      </c>
      <c r="C12" s="67">
        <v>100</v>
      </c>
      <c r="D12" s="68">
        <v>100</v>
      </c>
    </row>
    <row r="13" spans="1:4" x14ac:dyDescent="0.25">
      <c r="A13" s="65" t="s">
        <v>727</v>
      </c>
      <c r="B13" s="66" t="s">
        <v>728</v>
      </c>
      <c r="C13" s="67">
        <v>100</v>
      </c>
      <c r="D13" s="68">
        <v>100</v>
      </c>
    </row>
    <row r="14" spans="1:4" x14ac:dyDescent="0.25">
      <c r="A14" s="65" t="s">
        <v>729</v>
      </c>
      <c r="B14" s="66" t="s">
        <v>730</v>
      </c>
      <c r="C14" s="67">
        <v>100</v>
      </c>
      <c r="D14" s="68">
        <v>100</v>
      </c>
    </row>
    <row r="15" spans="1:4" x14ac:dyDescent="0.25">
      <c r="A15" s="65" t="s">
        <v>733</v>
      </c>
      <c r="B15" s="69" t="s">
        <v>734</v>
      </c>
      <c r="C15" s="67">
        <v>100</v>
      </c>
      <c r="D15" s="68">
        <v>100</v>
      </c>
    </row>
    <row r="16" spans="1:4" x14ac:dyDescent="0.25">
      <c r="A16" s="65" t="s">
        <v>735</v>
      </c>
      <c r="B16" s="69" t="s">
        <v>736</v>
      </c>
      <c r="C16" s="67">
        <v>100</v>
      </c>
      <c r="D16" s="68">
        <v>100</v>
      </c>
    </row>
    <row r="17" spans="1:4" x14ac:dyDescent="0.25">
      <c r="A17" s="65" t="s">
        <v>737</v>
      </c>
      <c r="B17" s="69" t="s">
        <v>738</v>
      </c>
      <c r="C17" s="67">
        <v>100</v>
      </c>
      <c r="D17" s="68">
        <v>100</v>
      </c>
    </row>
    <row r="18" spans="1:4" x14ac:dyDescent="0.25">
      <c r="A18" s="65" t="s">
        <v>739</v>
      </c>
      <c r="B18" s="69" t="s">
        <v>740</v>
      </c>
      <c r="C18" s="67">
        <v>125</v>
      </c>
      <c r="D18" s="68">
        <v>125</v>
      </c>
    </row>
    <row r="19" spans="1:4" x14ac:dyDescent="0.25">
      <c r="A19" s="65" t="s">
        <v>741</v>
      </c>
      <c r="B19" s="66" t="s">
        <v>742</v>
      </c>
      <c r="C19" s="67">
        <v>100</v>
      </c>
      <c r="D19" s="68">
        <v>100</v>
      </c>
    </row>
    <row r="20" spans="1:4" x14ac:dyDescent="0.25">
      <c r="A20" s="65" t="s">
        <v>743</v>
      </c>
      <c r="B20" s="69" t="s">
        <v>744</v>
      </c>
      <c r="C20" s="67">
        <v>100</v>
      </c>
      <c r="D20" s="70">
        <v>100</v>
      </c>
    </row>
    <row r="21" spans="1:4" x14ac:dyDescent="0.25">
      <c r="A21" s="65" t="s">
        <v>745</v>
      </c>
      <c r="B21" s="69" t="s">
        <v>746</v>
      </c>
      <c r="C21" s="67">
        <v>100</v>
      </c>
      <c r="D21" s="70">
        <v>100</v>
      </c>
    </row>
    <row r="22" spans="1:4" x14ac:dyDescent="0.25">
      <c r="A22" s="65" t="s">
        <v>747</v>
      </c>
      <c r="B22" s="69" t="s">
        <v>748</v>
      </c>
      <c r="C22" s="67">
        <v>100</v>
      </c>
      <c r="D22" s="70">
        <v>100</v>
      </c>
    </row>
    <row r="23" spans="1:4" x14ac:dyDescent="0.25">
      <c r="A23" s="65" t="s">
        <v>749</v>
      </c>
      <c r="B23" s="69" t="s">
        <v>750</v>
      </c>
      <c r="C23" s="67">
        <v>100</v>
      </c>
      <c r="D23" s="70">
        <v>100</v>
      </c>
    </row>
    <row r="24" spans="1:4" x14ac:dyDescent="0.25">
      <c r="A24" s="65"/>
      <c r="B24" s="69"/>
      <c r="C24" s="67"/>
      <c r="D24" s="70"/>
    </row>
    <row r="25" spans="1:4" ht="15" customHeight="1" x14ac:dyDescent="0.25">
      <c r="A25" s="65"/>
      <c r="B25" s="69"/>
      <c r="C25" s="67"/>
      <c r="D25" s="70"/>
    </row>
    <row r="26" spans="1:4" ht="12.75" customHeight="1" x14ac:dyDescent="0.25">
      <c r="A26" s="65"/>
      <c r="B26" s="69"/>
      <c r="C26" s="67"/>
      <c r="D26" s="70"/>
    </row>
    <row r="27" spans="1:4" ht="12.75" customHeight="1" x14ac:dyDescent="0.25">
      <c r="A27" s="65"/>
      <c r="B27" s="69"/>
      <c r="C27" s="67"/>
      <c r="D27" s="70"/>
    </row>
    <row r="28" spans="1:4" x14ac:dyDescent="0.25">
      <c r="A28" s="65"/>
      <c r="B28" s="69"/>
      <c r="C28" s="67"/>
      <c r="D28" s="70"/>
    </row>
    <row r="29" spans="1:4" x14ac:dyDescent="0.25">
      <c r="A29" s="65"/>
      <c r="B29" s="66"/>
      <c r="C29" s="67"/>
      <c r="D29" s="70"/>
    </row>
    <row r="30" spans="1:4" ht="47.25" customHeight="1" thickBot="1" x14ac:dyDescent="0.3">
      <c r="A30" s="151" t="str">
        <f>"SHARE FUTURES INTRA-COMMODITY (Inter-Month) SPREAD CHARGES EFFECTIVE ON "&amp;'OPTIONS - MARGIN INTERVALS'!A1</f>
        <v>SHARE FUTURES INTRA-COMMODITY (Inter-Month) SPREAD CHARGES EFFECTIVE ON MAY 12, 2025</v>
      </c>
      <c r="B30" s="152"/>
      <c r="C30" s="152"/>
      <c r="D30" s="153"/>
    </row>
    <row r="31" spans="1:4" ht="15" customHeight="1" x14ac:dyDescent="0.25">
      <c r="A31" s="154" t="s">
        <v>17</v>
      </c>
      <c r="B31" s="156" t="s">
        <v>12</v>
      </c>
      <c r="C31" s="156" t="s">
        <v>18</v>
      </c>
      <c r="D31" s="156" t="s">
        <v>19</v>
      </c>
    </row>
    <row r="32" spans="1:4" ht="15.75" thickBot="1" x14ac:dyDescent="0.3">
      <c r="A32" s="155"/>
      <c r="B32" s="157"/>
      <c r="C32" s="157"/>
      <c r="D32" s="157"/>
    </row>
    <row r="33" spans="1:4" x14ac:dyDescent="0.25">
      <c r="A33" s="65" t="s">
        <v>751</v>
      </c>
      <c r="B33" s="69" t="s">
        <v>77</v>
      </c>
      <c r="C33" s="67">
        <v>75</v>
      </c>
      <c r="D33" s="68">
        <v>75</v>
      </c>
    </row>
    <row r="34" spans="1:4" x14ac:dyDescent="0.25">
      <c r="A34" s="65" t="s">
        <v>752</v>
      </c>
      <c r="B34" s="69" t="s">
        <v>57</v>
      </c>
      <c r="C34" s="67">
        <v>75</v>
      </c>
      <c r="D34" s="68">
        <v>75</v>
      </c>
    </row>
    <row r="35" spans="1:4" x14ac:dyDescent="0.25">
      <c r="A35" s="65" t="s">
        <v>753</v>
      </c>
      <c r="B35" s="69" t="s">
        <v>67</v>
      </c>
      <c r="C35" s="67">
        <v>75</v>
      </c>
      <c r="D35" s="68">
        <v>75</v>
      </c>
    </row>
    <row r="36" spans="1:4" x14ac:dyDescent="0.25">
      <c r="A36" s="65" t="s">
        <v>754</v>
      </c>
      <c r="B36" s="69" t="s">
        <v>79</v>
      </c>
      <c r="C36" s="67">
        <v>75</v>
      </c>
      <c r="D36" s="68">
        <v>75</v>
      </c>
    </row>
    <row r="37" spans="1:4" x14ac:dyDescent="0.25">
      <c r="A37" s="65" t="s">
        <v>755</v>
      </c>
      <c r="B37" s="69" t="s">
        <v>45</v>
      </c>
      <c r="C37" s="67">
        <v>75</v>
      </c>
      <c r="D37" s="68">
        <v>75</v>
      </c>
    </row>
    <row r="38" spans="1:4" x14ac:dyDescent="0.25">
      <c r="A38" s="65" t="s">
        <v>756</v>
      </c>
      <c r="B38" s="69" t="s">
        <v>103</v>
      </c>
      <c r="C38" s="67">
        <v>75</v>
      </c>
      <c r="D38" s="68">
        <v>75</v>
      </c>
    </row>
    <row r="39" spans="1:4" x14ac:dyDescent="0.25">
      <c r="A39" s="65" t="s">
        <v>757</v>
      </c>
      <c r="B39" s="69" t="s">
        <v>129</v>
      </c>
      <c r="C39" s="67">
        <v>75</v>
      </c>
      <c r="D39" s="68">
        <v>75</v>
      </c>
    </row>
    <row r="40" spans="1:4" x14ac:dyDescent="0.25">
      <c r="A40" s="65" t="s">
        <v>758</v>
      </c>
      <c r="B40" s="69" t="s">
        <v>126</v>
      </c>
      <c r="C40" s="67">
        <v>75</v>
      </c>
      <c r="D40" s="68">
        <v>75</v>
      </c>
    </row>
    <row r="41" spans="1:4" x14ac:dyDescent="0.25">
      <c r="A41" s="65" t="s">
        <v>759</v>
      </c>
      <c r="B41" s="69" t="s">
        <v>182</v>
      </c>
      <c r="C41" s="67">
        <v>75</v>
      </c>
      <c r="D41" s="68">
        <v>75</v>
      </c>
    </row>
    <row r="42" spans="1:4" x14ac:dyDescent="0.25">
      <c r="A42" s="65" t="s">
        <v>760</v>
      </c>
      <c r="B42" s="69" t="s">
        <v>87</v>
      </c>
      <c r="C42" s="67">
        <v>75</v>
      </c>
      <c r="D42" s="68">
        <v>75</v>
      </c>
    </row>
    <row r="43" spans="1:4" x14ac:dyDescent="0.25">
      <c r="A43" s="65" t="s">
        <v>761</v>
      </c>
      <c r="B43" s="69" t="s">
        <v>189</v>
      </c>
      <c r="C43" s="67">
        <v>75</v>
      </c>
      <c r="D43" s="68">
        <v>75</v>
      </c>
    </row>
    <row r="44" spans="1:4" x14ac:dyDescent="0.25">
      <c r="A44" s="65" t="s">
        <v>762</v>
      </c>
      <c r="B44" s="69" t="s">
        <v>187</v>
      </c>
      <c r="C44" s="67">
        <v>75</v>
      </c>
      <c r="D44" s="68">
        <v>75</v>
      </c>
    </row>
    <row r="45" spans="1:4" x14ac:dyDescent="0.25">
      <c r="A45" s="65" t="s">
        <v>763</v>
      </c>
      <c r="B45" s="69" t="s">
        <v>206</v>
      </c>
      <c r="C45" s="67">
        <v>75</v>
      </c>
      <c r="D45" s="68">
        <v>75</v>
      </c>
    </row>
    <row r="46" spans="1:4" x14ac:dyDescent="0.25">
      <c r="A46" s="65" t="s">
        <v>764</v>
      </c>
      <c r="B46" s="69" t="s">
        <v>172</v>
      </c>
      <c r="C46" s="67">
        <v>75</v>
      </c>
      <c r="D46" s="68">
        <v>75</v>
      </c>
    </row>
    <row r="47" spans="1:4" x14ac:dyDescent="0.25">
      <c r="A47" s="65" t="s">
        <v>765</v>
      </c>
      <c r="B47" s="69" t="s">
        <v>229</v>
      </c>
      <c r="C47" s="67">
        <v>75</v>
      </c>
      <c r="D47" s="68">
        <v>75</v>
      </c>
    </row>
    <row r="48" spans="1:4" x14ac:dyDescent="0.25">
      <c r="A48" s="65" t="s">
        <v>766</v>
      </c>
      <c r="B48" s="69" t="s">
        <v>255</v>
      </c>
      <c r="C48" s="67">
        <v>75</v>
      </c>
      <c r="D48" s="68">
        <v>75</v>
      </c>
    </row>
    <row r="49" spans="1:4" x14ac:dyDescent="0.25">
      <c r="A49" s="65" t="s">
        <v>767</v>
      </c>
      <c r="B49" s="69" t="s">
        <v>647</v>
      </c>
      <c r="C49" s="67">
        <v>75</v>
      </c>
      <c r="D49" s="68">
        <v>75</v>
      </c>
    </row>
    <row r="50" spans="1:4" x14ac:dyDescent="0.25">
      <c r="A50" s="65" t="s">
        <v>768</v>
      </c>
      <c r="B50" s="69" t="s">
        <v>253</v>
      </c>
      <c r="C50" s="67">
        <v>75</v>
      </c>
      <c r="D50" s="68">
        <v>75</v>
      </c>
    </row>
    <row r="51" spans="1:4" x14ac:dyDescent="0.25">
      <c r="A51" s="65" t="s">
        <v>769</v>
      </c>
      <c r="B51" s="69" t="s">
        <v>266</v>
      </c>
      <c r="C51" s="67">
        <v>75</v>
      </c>
      <c r="D51" s="68">
        <v>75</v>
      </c>
    </row>
    <row r="52" spans="1:4" x14ac:dyDescent="0.25">
      <c r="A52" s="65" t="s">
        <v>770</v>
      </c>
      <c r="B52" s="69" t="s">
        <v>268</v>
      </c>
      <c r="C52" s="67">
        <v>75</v>
      </c>
      <c r="D52" s="68">
        <v>75</v>
      </c>
    </row>
    <row r="53" spans="1:4" x14ac:dyDescent="0.25">
      <c r="A53" s="65" t="s">
        <v>771</v>
      </c>
      <c r="B53" s="69" t="s">
        <v>237</v>
      </c>
      <c r="C53" s="67">
        <v>75</v>
      </c>
      <c r="D53" s="68">
        <v>75</v>
      </c>
    </row>
    <row r="54" spans="1:4" x14ac:dyDescent="0.25">
      <c r="A54" s="65" t="s">
        <v>772</v>
      </c>
      <c r="B54" s="69" t="s">
        <v>389</v>
      </c>
      <c r="C54" s="67">
        <v>75</v>
      </c>
      <c r="D54" s="68">
        <v>75</v>
      </c>
    </row>
    <row r="55" spans="1:4" x14ac:dyDescent="0.25">
      <c r="A55" s="65" t="s">
        <v>773</v>
      </c>
      <c r="B55" s="69" t="s">
        <v>290</v>
      </c>
      <c r="C55" s="67">
        <v>75</v>
      </c>
      <c r="D55" s="68">
        <v>75</v>
      </c>
    </row>
    <row r="56" spans="1:4" x14ac:dyDescent="0.25">
      <c r="A56" s="65" t="s">
        <v>774</v>
      </c>
      <c r="B56" s="69" t="s">
        <v>282</v>
      </c>
      <c r="C56" s="67">
        <v>75</v>
      </c>
      <c r="D56" s="68">
        <v>75</v>
      </c>
    </row>
    <row r="57" spans="1:4" x14ac:dyDescent="0.25">
      <c r="A57" s="65" t="s">
        <v>775</v>
      </c>
      <c r="B57" s="69" t="s">
        <v>306</v>
      </c>
      <c r="C57" s="67">
        <v>75</v>
      </c>
      <c r="D57" s="68">
        <v>75</v>
      </c>
    </row>
    <row r="58" spans="1:4" x14ac:dyDescent="0.25">
      <c r="A58" s="65" t="s">
        <v>776</v>
      </c>
      <c r="B58" s="69" t="s">
        <v>357</v>
      </c>
      <c r="C58" s="67">
        <v>75</v>
      </c>
      <c r="D58" s="68">
        <v>75</v>
      </c>
    </row>
    <row r="59" spans="1:4" x14ac:dyDescent="0.25">
      <c r="A59" s="65" t="s">
        <v>777</v>
      </c>
      <c r="B59" s="69" t="s">
        <v>308</v>
      </c>
      <c r="C59" s="67">
        <v>75</v>
      </c>
      <c r="D59" s="68">
        <v>75</v>
      </c>
    </row>
    <row r="60" spans="1:4" x14ac:dyDescent="0.25">
      <c r="A60" s="65" t="s">
        <v>778</v>
      </c>
      <c r="B60" s="69" t="s">
        <v>325</v>
      </c>
      <c r="C60" s="67">
        <v>75</v>
      </c>
      <c r="D60" s="68">
        <v>75</v>
      </c>
    </row>
    <row r="61" spans="1:4" x14ac:dyDescent="0.25">
      <c r="A61" s="65" t="s">
        <v>779</v>
      </c>
      <c r="B61" s="69" t="s">
        <v>270</v>
      </c>
      <c r="C61" s="67">
        <v>75</v>
      </c>
      <c r="D61" s="68">
        <v>75</v>
      </c>
    </row>
    <row r="62" spans="1:4" x14ac:dyDescent="0.25">
      <c r="A62" s="65" t="s">
        <v>780</v>
      </c>
      <c r="B62" s="69" t="s">
        <v>351</v>
      </c>
      <c r="C62" s="67">
        <v>75</v>
      </c>
      <c r="D62" s="68">
        <v>75</v>
      </c>
    </row>
    <row r="63" spans="1:4" x14ac:dyDescent="0.25">
      <c r="A63" s="65" t="s">
        <v>781</v>
      </c>
      <c r="B63" s="69" t="s">
        <v>653</v>
      </c>
      <c r="C63" s="67">
        <v>75</v>
      </c>
      <c r="D63" s="68">
        <v>75</v>
      </c>
    </row>
    <row r="64" spans="1:4" x14ac:dyDescent="0.25">
      <c r="A64" s="65" t="s">
        <v>782</v>
      </c>
      <c r="B64" s="69" t="s">
        <v>353</v>
      </c>
      <c r="C64" s="67">
        <v>75</v>
      </c>
      <c r="D64" s="68">
        <v>75</v>
      </c>
    </row>
    <row r="65" spans="1:4" x14ac:dyDescent="0.25">
      <c r="A65" s="65" t="s">
        <v>783</v>
      </c>
      <c r="B65" s="69" t="s">
        <v>499</v>
      </c>
      <c r="C65" s="67">
        <v>75</v>
      </c>
      <c r="D65" s="68">
        <v>75</v>
      </c>
    </row>
    <row r="66" spans="1:4" x14ac:dyDescent="0.25">
      <c r="A66" s="65" t="s">
        <v>784</v>
      </c>
      <c r="B66" s="69" t="s">
        <v>657</v>
      </c>
      <c r="C66" s="67">
        <v>75</v>
      </c>
      <c r="D66" s="68">
        <v>75</v>
      </c>
    </row>
    <row r="67" spans="1:4" x14ac:dyDescent="0.25">
      <c r="A67" s="65" t="s">
        <v>785</v>
      </c>
      <c r="B67" s="69" t="s">
        <v>371</v>
      </c>
      <c r="C67" s="67">
        <v>75</v>
      </c>
      <c r="D67" s="68">
        <v>75</v>
      </c>
    </row>
    <row r="68" spans="1:4" x14ac:dyDescent="0.25">
      <c r="A68" s="65" t="s">
        <v>786</v>
      </c>
      <c r="B68" s="69" t="s">
        <v>528</v>
      </c>
      <c r="C68" s="67">
        <v>75</v>
      </c>
      <c r="D68" s="68">
        <v>75</v>
      </c>
    </row>
    <row r="69" spans="1:4" x14ac:dyDescent="0.25">
      <c r="A69" s="65" t="s">
        <v>787</v>
      </c>
      <c r="B69" s="69" t="s">
        <v>381</v>
      </c>
      <c r="C69" s="67">
        <v>75</v>
      </c>
      <c r="D69" s="68">
        <v>75</v>
      </c>
    </row>
    <row r="70" spans="1:4" x14ac:dyDescent="0.25">
      <c r="A70" s="65" t="s">
        <v>788</v>
      </c>
      <c r="B70" s="69" t="s">
        <v>397</v>
      </c>
      <c r="C70" s="67">
        <v>75</v>
      </c>
      <c r="D70" s="68">
        <v>75</v>
      </c>
    </row>
    <row r="71" spans="1:4" x14ac:dyDescent="0.25">
      <c r="A71" s="65" t="s">
        <v>789</v>
      </c>
      <c r="B71" s="69" t="s">
        <v>251</v>
      </c>
      <c r="C71" s="67">
        <v>75</v>
      </c>
      <c r="D71" s="68">
        <v>75</v>
      </c>
    </row>
    <row r="72" spans="1:4" x14ac:dyDescent="0.25">
      <c r="A72" s="65" t="s">
        <v>790</v>
      </c>
      <c r="B72" s="69" t="s">
        <v>413</v>
      </c>
      <c r="C72" s="67">
        <v>75</v>
      </c>
      <c r="D72" s="68">
        <v>75</v>
      </c>
    </row>
    <row r="73" spans="1:4" x14ac:dyDescent="0.25">
      <c r="A73" s="65" t="s">
        <v>791</v>
      </c>
      <c r="B73" s="69" t="s">
        <v>417</v>
      </c>
      <c r="C73" s="67">
        <v>75</v>
      </c>
      <c r="D73" s="68">
        <v>75</v>
      </c>
    </row>
    <row r="74" spans="1:4" x14ac:dyDescent="0.25">
      <c r="A74" s="65" t="s">
        <v>792</v>
      </c>
      <c r="B74" s="69" t="s">
        <v>363</v>
      </c>
      <c r="C74" s="67">
        <v>75</v>
      </c>
      <c r="D74" s="68">
        <v>75</v>
      </c>
    </row>
    <row r="75" spans="1:4" x14ac:dyDescent="0.25">
      <c r="A75" s="65" t="s">
        <v>793</v>
      </c>
      <c r="B75" s="69" t="s">
        <v>421</v>
      </c>
      <c r="C75" s="67">
        <v>75</v>
      </c>
      <c r="D75" s="68">
        <v>75</v>
      </c>
    </row>
    <row r="76" spans="1:4" x14ac:dyDescent="0.25">
      <c r="A76" s="65" t="s">
        <v>794</v>
      </c>
      <c r="B76" s="69" t="s">
        <v>427</v>
      </c>
      <c r="C76" s="67">
        <v>75</v>
      </c>
      <c r="D76" s="68">
        <v>75</v>
      </c>
    </row>
    <row r="77" spans="1:4" x14ac:dyDescent="0.25">
      <c r="A77" s="65" t="s">
        <v>795</v>
      </c>
      <c r="B77" s="69" t="s">
        <v>429</v>
      </c>
      <c r="C77" s="67">
        <v>75</v>
      </c>
      <c r="D77" s="68">
        <v>75</v>
      </c>
    </row>
    <row r="78" spans="1:4" x14ac:dyDescent="0.25">
      <c r="A78" s="65" t="s">
        <v>796</v>
      </c>
      <c r="B78" s="69" t="s">
        <v>292</v>
      </c>
      <c r="C78" s="67">
        <v>75</v>
      </c>
      <c r="D78" s="68">
        <v>75</v>
      </c>
    </row>
    <row r="79" spans="1:4" x14ac:dyDescent="0.25">
      <c r="A79" s="65" t="s">
        <v>797</v>
      </c>
      <c r="B79" s="69" t="s">
        <v>198</v>
      </c>
      <c r="C79" s="67">
        <v>75</v>
      </c>
      <c r="D79" s="68">
        <v>75</v>
      </c>
    </row>
    <row r="80" spans="1:4" x14ac:dyDescent="0.25">
      <c r="A80" s="65" t="s">
        <v>798</v>
      </c>
      <c r="B80" s="69" t="s">
        <v>131</v>
      </c>
      <c r="C80" s="67">
        <v>75</v>
      </c>
      <c r="D80" s="68">
        <v>75</v>
      </c>
    </row>
    <row r="81" spans="1:4" x14ac:dyDescent="0.25">
      <c r="A81" s="65" t="s">
        <v>799</v>
      </c>
      <c r="B81" s="69" t="s">
        <v>439</v>
      </c>
      <c r="C81" s="67">
        <v>75</v>
      </c>
      <c r="D81" s="68">
        <v>75</v>
      </c>
    </row>
    <row r="82" spans="1:4" x14ac:dyDescent="0.25">
      <c r="A82" s="65" t="s">
        <v>800</v>
      </c>
      <c r="B82" s="69" t="s">
        <v>156</v>
      </c>
      <c r="C82" s="67">
        <v>75</v>
      </c>
      <c r="D82" s="68">
        <v>75</v>
      </c>
    </row>
    <row r="83" spans="1:4" x14ac:dyDescent="0.25">
      <c r="A83" s="65" t="s">
        <v>801</v>
      </c>
      <c r="B83" s="69" t="s">
        <v>530</v>
      </c>
      <c r="C83" s="67">
        <v>75</v>
      </c>
      <c r="D83" s="68">
        <v>75</v>
      </c>
    </row>
    <row r="84" spans="1:4" x14ac:dyDescent="0.25">
      <c r="A84" s="65" t="s">
        <v>802</v>
      </c>
      <c r="B84" s="69" t="s">
        <v>461</v>
      </c>
      <c r="C84" s="67">
        <v>75</v>
      </c>
      <c r="D84" s="68">
        <v>75</v>
      </c>
    </row>
    <row r="85" spans="1:4" x14ac:dyDescent="0.25">
      <c r="A85" s="65" t="s">
        <v>803</v>
      </c>
      <c r="B85" s="69" t="s">
        <v>581</v>
      </c>
      <c r="C85" s="67">
        <v>75</v>
      </c>
      <c r="D85" s="68">
        <v>75</v>
      </c>
    </row>
    <row r="86" spans="1:4" x14ac:dyDescent="0.25">
      <c r="A86" s="65" t="s">
        <v>804</v>
      </c>
      <c r="B86" s="69" t="s">
        <v>633</v>
      </c>
      <c r="C86" s="67">
        <v>75</v>
      </c>
      <c r="D86" s="68">
        <v>75</v>
      </c>
    </row>
    <row r="87" spans="1:4" x14ac:dyDescent="0.25">
      <c r="A87" s="65" t="s">
        <v>805</v>
      </c>
      <c r="B87" s="69" t="s">
        <v>483</v>
      </c>
      <c r="C87" s="67">
        <v>75</v>
      </c>
      <c r="D87" s="68">
        <v>75</v>
      </c>
    </row>
    <row r="88" spans="1:4" x14ac:dyDescent="0.25">
      <c r="A88" s="65" t="s">
        <v>806</v>
      </c>
      <c r="B88" s="69" t="s">
        <v>481</v>
      </c>
      <c r="C88" s="67">
        <v>75</v>
      </c>
      <c r="D88" s="68">
        <v>75</v>
      </c>
    </row>
    <row r="89" spans="1:4" x14ac:dyDescent="0.25">
      <c r="A89" s="65" t="s">
        <v>807</v>
      </c>
      <c r="B89" s="69" t="s">
        <v>385</v>
      </c>
      <c r="C89" s="67">
        <v>75</v>
      </c>
      <c r="D89" s="68">
        <v>75</v>
      </c>
    </row>
    <row r="90" spans="1:4" x14ac:dyDescent="0.25">
      <c r="A90" s="65" t="s">
        <v>808</v>
      </c>
      <c r="B90" s="69" t="s">
        <v>75</v>
      </c>
      <c r="C90" s="67">
        <v>75</v>
      </c>
      <c r="D90" s="68">
        <v>75</v>
      </c>
    </row>
    <row r="91" spans="1:4" x14ac:dyDescent="0.25">
      <c r="A91" s="65" t="s">
        <v>809</v>
      </c>
      <c r="B91" s="69" t="s">
        <v>495</v>
      </c>
      <c r="C91" s="67">
        <v>75</v>
      </c>
      <c r="D91" s="68">
        <v>75</v>
      </c>
    </row>
    <row r="92" spans="1:4" x14ac:dyDescent="0.25">
      <c r="A92" s="65" t="s">
        <v>810</v>
      </c>
      <c r="B92" s="69" t="s">
        <v>138</v>
      </c>
      <c r="C92" s="67">
        <v>75</v>
      </c>
      <c r="D92" s="68">
        <v>75</v>
      </c>
    </row>
    <row r="93" spans="1:4" x14ac:dyDescent="0.25">
      <c r="A93" s="65" t="s">
        <v>811</v>
      </c>
      <c r="B93" s="69" t="s">
        <v>613</v>
      </c>
      <c r="C93" s="67">
        <v>75</v>
      </c>
      <c r="D93" s="68">
        <v>75</v>
      </c>
    </row>
    <row r="94" spans="1:4" x14ac:dyDescent="0.25">
      <c r="A94" s="65" t="s">
        <v>812</v>
      </c>
      <c r="B94" s="69" t="s">
        <v>589</v>
      </c>
      <c r="C94" s="67">
        <v>75</v>
      </c>
      <c r="D94" s="68">
        <v>75</v>
      </c>
    </row>
    <row r="95" spans="1:4" x14ac:dyDescent="0.25">
      <c r="A95" s="65" t="s">
        <v>813</v>
      </c>
      <c r="B95" s="69" t="s">
        <v>116</v>
      </c>
      <c r="C95" s="67">
        <v>75</v>
      </c>
      <c r="D95" s="68">
        <v>75</v>
      </c>
    </row>
    <row r="96" spans="1:4" x14ac:dyDescent="0.25">
      <c r="A96" s="65" t="s">
        <v>814</v>
      </c>
      <c r="B96" s="69" t="s">
        <v>587</v>
      </c>
      <c r="C96" s="67">
        <v>75</v>
      </c>
      <c r="D96" s="68">
        <v>75</v>
      </c>
    </row>
    <row r="97" spans="1:4" x14ac:dyDescent="0.25">
      <c r="A97" s="65" t="s">
        <v>815</v>
      </c>
      <c r="B97" s="69" t="s">
        <v>503</v>
      </c>
      <c r="C97" s="67">
        <v>75</v>
      </c>
      <c r="D97" s="68">
        <v>75</v>
      </c>
    </row>
    <row r="98" spans="1:4" x14ac:dyDescent="0.25">
      <c r="A98" s="65" t="s">
        <v>816</v>
      </c>
      <c r="B98" s="69" t="s">
        <v>509</v>
      </c>
      <c r="C98" s="67">
        <v>75</v>
      </c>
      <c r="D98" s="68">
        <v>75</v>
      </c>
    </row>
    <row r="99" spans="1:4" x14ac:dyDescent="0.25">
      <c r="A99" s="65" t="s">
        <v>817</v>
      </c>
      <c r="B99" s="69" t="s">
        <v>512</v>
      </c>
      <c r="C99" s="67">
        <v>75</v>
      </c>
      <c r="D99" s="68">
        <v>75</v>
      </c>
    </row>
    <row r="100" spans="1:4" x14ac:dyDescent="0.25">
      <c r="A100" s="65" t="s">
        <v>818</v>
      </c>
      <c r="B100" s="69" t="s">
        <v>518</v>
      </c>
      <c r="C100" s="67">
        <v>75</v>
      </c>
      <c r="D100" s="68">
        <v>75</v>
      </c>
    </row>
    <row r="101" spans="1:4" x14ac:dyDescent="0.25">
      <c r="A101" s="65" t="s">
        <v>819</v>
      </c>
      <c r="B101" s="69" t="s">
        <v>546</v>
      </c>
      <c r="C101" s="67">
        <v>75</v>
      </c>
      <c r="D101" s="68">
        <v>75</v>
      </c>
    </row>
    <row r="102" spans="1:4" x14ac:dyDescent="0.25">
      <c r="A102" s="65" t="s">
        <v>820</v>
      </c>
      <c r="B102" s="69" t="s">
        <v>83</v>
      </c>
      <c r="C102" s="67">
        <v>75</v>
      </c>
      <c r="D102" s="68">
        <v>75</v>
      </c>
    </row>
    <row r="103" spans="1:4" x14ac:dyDescent="0.25">
      <c r="A103" s="65" t="s">
        <v>821</v>
      </c>
      <c r="B103" s="69" t="s">
        <v>558</v>
      </c>
      <c r="C103" s="67">
        <v>75</v>
      </c>
      <c r="D103" s="68">
        <v>75</v>
      </c>
    </row>
    <row r="104" spans="1:4" x14ac:dyDescent="0.25">
      <c r="A104" s="65" t="s">
        <v>822</v>
      </c>
      <c r="B104" s="69" t="s">
        <v>564</v>
      </c>
      <c r="C104" s="67">
        <v>75</v>
      </c>
      <c r="D104" s="68">
        <v>75</v>
      </c>
    </row>
    <row r="105" spans="1:4" x14ac:dyDescent="0.25">
      <c r="A105" s="65" t="s">
        <v>823</v>
      </c>
      <c r="B105" s="69" t="s">
        <v>264</v>
      </c>
      <c r="C105" s="67">
        <v>75</v>
      </c>
      <c r="D105" s="68">
        <v>75</v>
      </c>
    </row>
    <row r="106" spans="1:4" x14ac:dyDescent="0.25">
      <c r="A106" s="65" t="s">
        <v>824</v>
      </c>
      <c r="B106" s="69" t="s">
        <v>569</v>
      </c>
      <c r="C106" s="67">
        <v>75</v>
      </c>
      <c r="D106" s="68">
        <v>75</v>
      </c>
    </row>
    <row r="107" spans="1:4" x14ac:dyDescent="0.25">
      <c r="A107" s="65" t="s">
        <v>825</v>
      </c>
      <c r="B107" s="69" t="s">
        <v>51</v>
      </c>
      <c r="C107" s="67">
        <v>75</v>
      </c>
      <c r="D107" s="68">
        <v>75</v>
      </c>
    </row>
    <row r="108" spans="1:4" x14ac:dyDescent="0.25">
      <c r="A108" s="65" t="s">
        <v>826</v>
      </c>
      <c r="B108" s="69" t="s">
        <v>136</v>
      </c>
      <c r="C108" s="67">
        <v>75</v>
      </c>
      <c r="D108" s="68">
        <v>75</v>
      </c>
    </row>
    <row r="109" spans="1:4" x14ac:dyDescent="0.25">
      <c r="A109" s="65" t="s">
        <v>827</v>
      </c>
      <c r="B109" s="69" t="s">
        <v>140</v>
      </c>
      <c r="C109" s="67">
        <v>75</v>
      </c>
      <c r="D109" s="68">
        <v>75</v>
      </c>
    </row>
    <row r="110" spans="1:4" x14ac:dyDescent="0.25">
      <c r="A110" s="65" t="s">
        <v>828</v>
      </c>
      <c r="B110" s="69" t="s">
        <v>210</v>
      </c>
      <c r="C110" s="67">
        <v>75</v>
      </c>
      <c r="D110" s="68">
        <v>75</v>
      </c>
    </row>
    <row r="111" spans="1:4" x14ac:dyDescent="0.25">
      <c r="A111" s="65" t="s">
        <v>829</v>
      </c>
      <c r="B111" s="69" t="s">
        <v>212</v>
      </c>
      <c r="C111" s="67">
        <v>75</v>
      </c>
      <c r="D111" s="68">
        <v>75</v>
      </c>
    </row>
    <row r="112" spans="1:4" x14ac:dyDescent="0.25">
      <c r="A112" s="65" t="s">
        <v>830</v>
      </c>
      <c r="B112" s="69" t="s">
        <v>204</v>
      </c>
      <c r="C112" s="67">
        <v>75</v>
      </c>
      <c r="D112" s="68">
        <v>75</v>
      </c>
    </row>
    <row r="113" spans="1:4" x14ac:dyDescent="0.25">
      <c r="A113" s="65" t="s">
        <v>831</v>
      </c>
      <c r="B113" s="69" t="s">
        <v>607</v>
      </c>
      <c r="C113" s="67">
        <v>75</v>
      </c>
      <c r="D113" s="68">
        <v>75</v>
      </c>
    </row>
    <row r="114" spans="1:4" x14ac:dyDescent="0.25">
      <c r="A114" s="65" t="s">
        <v>832</v>
      </c>
      <c r="B114" s="69" t="s">
        <v>463</v>
      </c>
      <c r="C114" s="67">
        <v>75</v>
      </c>
      <c r="D114" s="68">
        <v>75</v>
      </c>
    </row>
    <row r="115" spans="1:4" x14ac:dyDescent="0.25">
      <c r="A115" s="65" t="s">
        <v>833</v>
      </c>
      <c r="B115" s="69" t="s">
        <v>47</v>
      </c>
      <c r="C115" s="67">
        <v>75</v>
      </c>
      <c r="D115" s="68">
        <v>75</v>
      </c>
    </row>
    <row r="116" spans="1:4" x14ac:dyDescent="0.25">
      <c r="A116" s="65" t="s">
        <v>834</v>
      </c>
      <c r="B116" s="69" t="s">
        <v>619</v>
      </c>
      <c r="C116" s="67">
        <v>75</v>
      </c>
      <c r="D116" s="68">
        <v>75</v>
      </c>
    </row>
    <row r="117" spans="1:4" x14ac:dyDescent="0.25">
      <c r="A117" s="65" t="s">
        <v>835</v>
      </c>
      <c r="B117" s="69" t="s">
        <v>625</v>
      </c>
      <c r="C117" s="67">
        <v>75</v>
      </c>
      <c r="D117" s="68">
        <v>75</v>
      </c>
    </row>
    <row r="118" spans="1:4" x14ac:dyDescent="0.25">
      <c r="A118" s="65" t="s">
        <v>836</v>
      </c>
      <c r="B118" s="69" t="s">
        <v>323</v>
      </c>
      <c r="C118" s="67">
        <v>75</v>
      </c>
      <c r="D118" s="68">
        <v>75</v>
      </c>
    </row>
    <row r="119" spans="1:4" x14ac:dyDescent="0.25">
      <c r="A119" s="65" t="s">
        <v>837</v>
      </c>
      <c r="B119" s="69" t="s">
        <v>631</v>
      </c>
      <c r="C119" s="67">
        <v>75</v>
      </c>
      <c r="D119" s="68">
        <v>75</v>
      </c>
    </row>
    <row r="120" spans="1:4" x14ac:dyDescent="0.25">
      <c r="A120" s="65" t="s">
        <v>838</v>
      </c>
      <c r="B120" s="69" t="s">
        <v>621</v>
      </c>
      <c r="C120" s="67">
        <v>75</v>
      </c>
      <c r="D120" s="68">
        <v>75</v>
      </c>
    </row>
    <row r="121" spans="1:4" x14ac:dyDescent="0.25">
      <c r="A121" s="65" t="s">
        <v>839</v>
      </c>
      <c r="B121" s="69" t="s">
        <v>643</v>
      </c>
      <c r="C121" s="67">
        <v>75</v>
      </c>
      <c r="D121" s="68">
        <v>75</v>
      </c>
    </row>
    <row r="122" spans="1:4" x14ac:dyDescent="0.25">
      <c r="A122" s="65" t="s">
        <v>840</v>
      </c>
      <c r="B122" s="69" t="s">
        <v>659</v>
      </c>
      <c r="C122" s="67">
        <v>75</v>
      </c>
      <c r="D122" s="68">
        <v>75</v>
      </c>
    </row>
    <row r="123" spans="1:4" x14ac:dyDescent="0.25">
      <c r="A123" s="65" t="s">
        <v>841</v>
      </c>
      <c r="B123" s="69" t="s">
        <v>651</v>
      </c>
      <c r="C123" s="67">
        <v>75</v>
      </c>
      <c r="D123" s="68">
        <v>75</v>
      </c>
    </row>
    <row r="124" spans="1:4" x14ac:dyDescent="0.25">
      <c r="A124" s="65" t="s">
        <v>842</v>
      </c>
      <c r="B124" s="69" t="s">
        <v>176</v>
      </c>
      <c r="C124" s="67">
        <v>75</v>
      </c>
      <c r="D124" s="68">
        <v>75</v>
      </c>
    </row>
    <row r="125" spans="1:4" x14ac:dyDescent="0.25">
      <c r="A125" s="65" t="s">
        <v>843</v>
      </c>
      <c r="B125" s="69" t="s">
        <v>649</v>
      </c>
      <c r="C125" s="67">
        <v>75</v>
      </c>
      <c r="D125" s="68">
        <v>75</v>
      </c>
    </row>
    <row r="126" spans="1:4" x14ac:dyDescent="0.25">
      <c r="A126" s="65" t="s">
        <v>844</v>
      </c>
      <c r="B126" s="69" t="s">
        <v>349</v>
      </c>
      <c r="C126" s="67">
        <v>75</v>
      </c>
      <c r="D126" s="68">
        <v>75</v>
      </c>
    </row>
    <row r="127" spans="1:4" x14ac:dyDescent="0.25">
      <c r="A127" s="65" t="s">
        <v>845</v>
      </c>
      <c r="B127" s="69" t="s">
        <v>675</v>
      </c>
      <c r="C127" s="67">
        <v>75</v>
      </c>
      <c r="D127" s="68">
        <v>75</v>
      </c>
    </row>
    <row r="128" spans="1:4" x14ac:dyDescent="0.25">
      <c r="A128" s="65" t="s">
        <v>846</v>
      </c>
      <c r="B128" s="69" t="s">
        <v>671</v>
      </c>
      <c r="C128" s="67">
        <v>75</v>
      </c>
      <c r="D128" s="68">
        <v>75</v>
      </c>
    </row>
    <row r="129" spans="1:4" x14ac:dyDescent="0.25">
      <c r="A129" s="65"/>
      <c r="B129" s="69"/>
      <c r="C129" s="67"/>
      <c r="D129" s="68"/>
    </row>
    <row r="130" spans="1:4" x14ac:dyDescent="0.25">
      <c r="A130" s="65"/>
      <c r="B130" s="69"/>
      <c r="C130" s="67"/>
      <c r="D130" s="68"/>
    </row>
    <row r="131" spans="1:4" x14ac:dyDescent="0.25">
      <c r="A131" s="65"/>
      <c r="B131" s="69"/>
      <c r="C131" s="67"/>
      <c r="D131" s="68"/>
    </row>
    <row r="132" spans="1:4" x14ac:dyDescent="0.25">
      <c r="A132" s="65"/>
      <c r="B132" s="69"/>
      <c r="C132" s="67"/>
      <c r="D132" s="68"/>
    </row>
    <row r="133" spans="1:4" x14ac:dyDescent="0.25">
      <c r="A133" s="65"/>
      <c r="B133" s="69"/>
      <c r="C133" s="67"/>
      <c r="D133" s="68"/>
    </row>
    <row r="134" spans="1:4" x14ac:dyDescent="0.25">
      <c r="A134" s="65"/>
      <c r="B134" s="69"/>
      <c r="C134" s="67"/>
      <c r="D134" s="68"/>
    </row>
    <row r="135" spans="1:4" x14ac:dyDescent="0.25">
      <c r="A135" s="65"/>
      <c r="B135" s="69"/>
      <c r="C135" s="67"/>
      <c r="D135" s="68"/>
    </row>
    <row r="136" spans="1:4" x14ac:dyDescent="0.25">
      <c r="A136" s="65"/>
      <c r="B136" s="69"/>
      <c r="C136" s="67"/>
      <c r="D136" s="68"/>
    </row>
    <row r="137" spans="1:4" x14ac:dyDescent="0.25">
      <c r="A137" s="65"/>
      <c r="B137" s="69"/>
      <c r="C137" s="67"/>
      <c r="D137" s="68"/>
    </row>
    <row r="138" spans="1:4" x14ac:dyDescent="0.25">
      <c r="A138" s="65"/>
      <c r="B138" s="69"/>
      <c r="C138" s="67"/>
      <c r="D138" s="68"/>
    </row>
    <row r="139" spans="1:4" x14ac:dyDescent="0.25">
      <c r="A139" s="65"/>
      <c r="B139" s="69"/>
      <c r="C139" s="67"/>
      <c r="D139" s="68"/>
    </row>
    <row r="140" spans="1:4" x14ac:dyDescent="0.25">
      <c r="A140" s="65"/>
      <c r="B140" s="69"/>
      <c r="C140" s="67"/>
      <c r="D140" s="68"/>
    </row>
    <row r="141" spans="1:4" x14ac:dyDescent="0.25">
      <c r="A141" s="65"/>
      <c r="B141" s="69"/>
      <c r="C141" s="67"/>
      <c r="D141" s="68"/>
    </row>
    <row r="142" spans="1:4" x14ac:dyDescent="0.25">
      <c r="A142" s="65"/>
      <c r="B142" s="69"/>
      <c r="C142" s="67"/>
      <c r="D142" s="68"/>
    </row>
    <row r="143" spans="1:4" x14ac:dyDescent="0.25">
      <c r="A143" s="65"/>
      <c r="B143" s="69"/>
      <c r="C143" s="67"/>
      <c r="D143" s="68"/>
    </row>
    <row r="144" spans="1:4" x14ac:dyDescent="0.25">
      <c r="A144" s="65"/>
      <c r="B144" s="69"/>
      <c r="C144" s="67"/>
      <c r="D144" s="68"/>
    </row>
    <row r="145" spans="1:4" x14ac:dyDescent="0.25">
      <c r="A145" s="65"/>
      <c r="B145" s="69"/>
      <c r="C145" s="67"/>
      <c r="D145" s="68"/>
    </row>
    <row r="146" spans="1:4" x14ac:dyDescent="0.25">
      <c r="A146" s="65"/>
      <c r="B146" s="69"/>
      <c r="C146" s="67"/>
      <c r="D146" s="68"/>
    </row>
    <row r="147" spans="1:4" x14ac:dyDescent="0.25">
      <c r="A147" s="65"/>
      <c r="B147" s="69"/>
      <c r="C147" s="67"/>
      <c r="D147" s="68"/>
    </row>
    <row r="148" spans="1:4" x14ac:dyDescent="0.25">
      <c r="A148" s="65"/>
      <c r="B148" s="69"/>
      <c r="C148" s="67"/>
      <c r="D148" s="68"/>
    </row>
    <row r="149" spans="1:4" x14ac:dyDescent="0.25">
      <c r="A149" s="65"/>
      <c r="B149" s="69"/>
      <c r="C149" s="67"/>
      <c r="D149" s="68"/>
    </row>
    <row r="150" spans="1:4" x14ac:dyDescent="0.25">
      <c r="A150" s="65"/>
      <c r="B150" s="69"/>
      <c r="C150" s="67"/>
      <c r="D150" s="68"/>
    </row>
    <row r="151" spans="1:4" x14ac:dyDescent="0.25">
      <c r="A151" s="65"/>
      <c r="B151" s="69"/>
      <c r="C151" s="67"/>
      <c r="D151" s="68"/>
    </row>
    <row r="152" spans="1:4" x14ac:dyDescent="0.25">
      <c r="A152" s="65"/>
      <c r="B152" s="69"/>
      <c r="C152" s="67"/>
      <c r="D152" s="68"/>
    </row>
    <row r="153" spans="1:4" x14ac:dyDescent="0.25">
      <c r="A153" s="65"/>
      <c r="B153" s="69"/>
      <c r="C153" s="67"/>
      <c r="D153" s="68"/>
    </row>
    <row r="154" spans="1:4" x14ac:dyDescent="0.25">
      <c r="A154" s="65"/>
      <c r="B154" s="69"/>
      <c r="C154" s="67"/>
      <c r="D154" s="68"/>
    </row>
    <row r="155" spans="1:4" x14ac:dyDescent="0.25">
      <c r="A155" s="65"/>
      <c r="B155" s="69"/>
      <c r="C155" s="67"/>
      <c r="D155" s="68"/>
    </row>
    <row r="156" spans="1:4" x14ac:dyDescent="0.25">
      <c r="A156" s="65"/>
      <c r="B156" s="69"/>
      <c r="C156" s="67"/>
      <c r="D156" s="68"/>
    </row>
    <row r="157" spans="1:4" x14ac:dyDescent="0.25">
      <c r="A157" s="65"/>
      <c r="B157" s="69"/>
      <c r="C157" s="67"/>
      <c r="D157" s="68"/>
    </row>
    <row r="158" spans="1:4" x14ac:dyDescent="0.25">
      <c r="A158" s="65"/>
      <c r="B158" s="69"/>
      <c r="C158" s="67"/>
      <c r="D158" s="68"/>
    </row>
  </sheetData>
  <mergeCells count="11">
    <mergeCell ref="A1:D1"/>
    <mergeCell ref="A2:D2"/>
    <mergeCell ref="A3:A4"/>
    <mergeCell ref="B3:B4"/>
    <mergeCell ref="C3:C4"/>
    <mergeCell ref="D3:D4"/>
    <mergeCell ref="A30:D30"/>
    <mergeCell ref="A31:A32"/>
    <mergeCell ref="B31:B32"/>
    <mergeCell ref="C31:C32"/>
    <mergeCell ref="D31:D32"/>
  </mergeCells>
  <pageMargins left="0.78740157499999996" right="0.78740157499999996" top="0.984251969" bottom="0.984251969" header="0.4921259845" footer="0.4921259845"/>
  <pageSetup scale="26" orientation="portrait" r:id="rId1"/>
  <headerFooter alignWithMargins="0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771"/>
  <sheetViews>
    <sheetView view="pageBreakPreview" zoomScale="80" zoomScaleNormal="80" zoomScaleSheetLayoutView="80" workbookViewId="0">
      <selection activeCell="D18" sqref="D18:D19"/>
    </sheetView>
  </sheetViews>
  <sheetFormatPr defaultColWidth="11.42578125" defaultRowHeight="15" x14ac:dyDescent="0.25"/>
  <cols>
    <col min="1" max="1" width="22.28515625" bestFit="1" customWidth="1"/>
    <col min="2" max="3" width="22.28515625" customWidth="1"/>
    <col min="4" max="4" width="23.5703125" bestFit="1" customWidth="1"/>
    <col min="5" max="5" width="36" customWidth="1"/>
  </cols>
  <sheetData>
    <row r="1" spans="1:5" ht="60" customHeight="1" x14ac:dyDescent="0.25">
      <c r="A1" s="170"/>
      <c r="B1" s="171"/>
      <c r="C1" s="171"/>
      <c r="D1" s="171"/>
      <c r="E1" s="171"/>
    </row>
    <row r="2" spans="1:5" ht="60" customHeight="1" thickBot="1" x14ac:dyDescent="0.3">
      <c r="A2" s="164" t="str">
        <f>"INTEREST RATE FUTURES INTER-COMMODITY SPREAD CHARGES EFFECTIVE ON "&amp;'OPTIONS - MARGIN INTERVALS'!A1</f>
        <v>INTEREST RATE FUTURES INTER-COMMODITY SPREAD CHARGES EFFECTIVE ON MAY 12, 2025</v>
      </c>
      <c r="B2" s="165"/>
      <c r="C2" s="165"/>
      <c r="D2" s="165"/>
      <c r="E2" s="165"/>
    </row>
    <row r="3" spans="1:5" x14ac:dyDescent="0.25">
      <c r="A3" s="166" t="s">
        <v>24</v>
      </c>
      <c r="B3" s="167" t="s">
        <v>39</v>
      </c>
      <c r="C3" s="167" t="s">
        <v>40</v>
      </c>
      <c r="D3" s="169" t="s">
        <v>25</v>
      </c>
      <c r="E3" s="167" t="s">
        <v>26</v>
      </c>
    </row>
    <row r="4" spans="1:5" ht="34.5" customHeight="1" x14ac:dyDescent="0.25">
      <c r="A4" s="154"/>
      <c r="B4" s="168"/>
      <c r="C4" s="168"/>
      <c r="D4" s="156"/>
      <c r="E4" s="168"/>
    </row>
    <row r="5" spans="1:5" x14ac:dyDescent="0.25">
      <c r="A5" s="75" t="s">
        <v>906</v>
      </c>
      <c r="B5" s="98">
        <v>1</v>
      </c>
      <c r="C5" s="99">
        <v>2</v>
      </c>
      <c r="D5" s="76">
        <v>0.83000000000000007</v>
      </c>
      <c r="E5" s="77">
        <v>0.83000000000000007</v>
      </c>
    </row>
    <row r="6" spans="1:5" x14ac:dyDescent="0.25">
      <c r="A6" s="75" t="s">
        <v>907</v>
      </c>
      <c r="B6" s="98">
        <v>3</v>
      </c>
      <c r="C6" s="99">
        <v>1</v>
      </c>
      <c r="D6" s="76">
        <v>0.72</v>
      </c>
      <c r="E6" s="77">
        <v>0.72</v>
      </c>
    </row>
    <row r="7" spans="1:5" x14ac:dyDescent="0.25">
      <c r="A7" s="75" t="s">
        <v>908</v>
      </c>
      <c r="B7" s="98">
        <v>1</v>
      </c>
      <c r="C7" s="99">
        <v>3</v>
      </c>
      <c r="D7" s="76">
        <v>0.67</v>
      </c>
      <c r="E7" s="77">
        <v>0.67</v>
      </c>
    </row>
    <row r="8" spans="1:5" x14ac:dyDescent="0.25">
      <c r="A8" s="75" t="s">
        <v>909</v>
      </c>
      <c r="B8" s="98">
        <v>6</v>
      </c>
      <c r="C8" s="99">
        <v>1</v>
      </c>
      <c r="D8" s="76">
        <v>0.63</v>
      </c>
      <c r="E8" s="77">
        <v>0.63</v>
      </c>
    </row>
    <row r="9" spans="1:5" x14ac:dyDescent="0.25">
      <c r="A9" s="75" t="s">
        <v>910</v>
      </c>
      <c r="B9" s="98">
        <v>1</v>
      </c>
      <c r="C9" s="99">
        <v>5</v>
      </c>
      <c r="D9" s="76">
        <v>0.59</v>
      </c>
      <c r="E9" s="77">
        <v>0.59</v>
      </c>
    </row>
    <row r="10" spans="1:5" x14ac:dyDescent="0.25">
      <c r="A10" s="75" t="s">
        <v>911</v>
      </c>
      <c r="B10" s="98">
        <v>21</v>
      </c>
      <c r="C10" s="99">
        <v>1</v>
      </c>
      <c r="D10" s="76">
        <v>0.48</v>
      </c>
      <c r="E10" s="77">
        <v>0.48</v>
      </c>
    </row>
    <row r="11" spans="1:5" x14ac:dyDescent="0.25">
      <c r="A11" s="75" t="s">
        <v>912</v>
      </c>
      <c r="B11" s="98">
        <v>1</v>
      </c>
      <c r="C11" s="99">
        <v>1</v>
      </c>
      <c r="D11" s="76">
        <v>0.17</v>
      </c>
      <c r="E11" s="77">
        <v>0.17</v>
      </c>
    </row>
    <row r="12" spans="1:5" x14ac:dyDescent="0.25">
      <c r="A12" s="75"/>
      <c r="B12" s="98"/>
      <c r="C12" s="99"/>
      <c r="D12" s="76"/>
      <c r="E12" s="77"/>
    </row>
    <row r="13" spans="1:5" x14ac:dyDescent="0.25">
      <c r="A13" s="75"/>
      <c r="B13" s="98"/>
      <c r="C13" s="99"/>
      <c r="D13" s="76"/>
      <c r="E13" s="77"/>
    </row>
    <row r="14" spans="1:5" x14ac:dyDescent="0.25">
      <c r="A14" s="75"/>
      <c r="B14" s="100"/>
      <c r="C14" s="66"/>
      <c r="D14" s="76"/>
      <c r="E14" s="77"/>
    </row>
    <row r="15" spans="1:5" x14ac:dyDescent="0.25">
      <c r="A15" s="75"/>
      <c r="B15" s="100"/>
      <c r="C15" s="66"/>
      <c r="D15" s="76"/>
      <c r="E15" s="77"/>
    </row>
    <row r="16" spans="1:5" x14ac:dyDescent="0.25">
      <c r="A16" s="75"/>
      <c r="B16" s="100"/>
      <c r="C16" s="66"/>
      <c r="D16" s="76"/>
      <c r="E16" s="77"/>
    </row>
    <row r="17" spans="1:5" ht="50.1" customHeight="1" thickBot="1" x14ac:dyDescent="0.3">
      <c r="A17" s="164" t="str">
        <f>"INDEX, SECTORIAL AND SHARE FUTURES INTER-COMMODITY SPREAD CHARGES EFFECTIVE ON "&amp;'OPTIONS - MARGIN INTERVALS'!A1</f>
        <v>INDEX, SECTORIAL AND SHARE FUTURES INTER-COMMODITY SPREAD CHARGES EFFECTIVE ON MAY 12, 2025</v>
      </c>
      <c r="B17" s="165"/>
      <c r="C17" s="165"/>
      <c r="D17" s="165"/>
      <c r="E17" s="165"/>
    </row>
    <row r="18" spans="1:5" ht="12.75" customHeight="1" x14ac:dyDescent="0.25">
      <c r="A18" s="166" t="s">
        <v>24</v>
      </c>
      <c r="B18" s="167" t="s">
        <v>39</v>
      </c>
      <c r="C18" s="167" t="s">
        <v>40</v>
      </c>
      <c r="D18" s="169" t="s">
        <v>25</v>
      </c>
      <c r="E18" s="167" t="s">
        <v>26</v>
      </c>
    </row>
    <row r="19" spans="1:5" ht="45.75" customHeight="1" x14ac:dyDescent="0.25">
      <c r="A19" s="154"/>
      <c r="B19" s="168"/>
      <c r="C19" s="168"/>
      <c r="D19" s="156"/>
      <c r="E19" s="168"/>
    </row>
    <row r="20" spans="1:5" x14ac:dyDescent="0.25">
      <c r="A20" s="75" t="s">
        <v>913</v>
      </c>
      <c r="B20" s="98">
        <v>1</v>
      </c>
      <c r="C20" s="99">
        <v>4</v>
      </c>
      <c r="D20" s="76">
        <v>1</v>
      </c>
      <c r="E20" s="77">
        <v>1</v>
      </c>
    </row>
    <row r="21" spans="1:5" x14ac:dyDescent="0.25">
      <c r="A21" s="75" t="s">
        <v>914</v>
      </c>
      <c r="B21" s="98">
        <v>1</v>
      </c>
      <c r="C21" s="99">
        <v>32</v>
      </c>
      <c r="D21" s="76">
        <v>0.9</v>
      </c>
      <c r="E21" s="77">
        <v>0.9</v>
      </c>
    </row>
    <row r="22" spans="1:5" x14ac:dyDescent="0.25">
      <c r="A22" s="75" t="s">
        <v>915</v>
      </c>
      <c r="B22" s="98">
        <v>1</v>
      </c>
      <c r="C22" s="99">
        <v>16</v>
      </c>
      <c r="D22" s="76">
        <v>0.9</v>
      </c>
      <c r="E22" s="77">
        <v>0.9</v>
      </c>
    </row>
    <row r="23" spans="1:5" x14ac:dyDescent="0.25">
      <c r="A23" s="75" t="s">
        <v>916</v>
      </c>
      <c r="B23" s="98">
        <v>1</v>
      </c>
      <c r="C23" s="99">
        <v>31</v>
      </c>
      <c r="D23" s="76">
        <v>0.9</v>
      </c>
      <c r="E23" s="77">
        <v>0.9</v>
      </c>
    </row>
    <row r="24" spans="1:5" x14ac:dyDescent="0.25">
      <c r="A24" s="75" t="s">
        <v>917</v>
      </c>
      <c r="B24" s="98">
        <v>1</v>
      </c>
      <c r="C24" s="99">
        <v>20</v>
      </c>
      <c r="D24" s="76">
        <v>0.9</v>
      </c>
      <c r="E24" s="77">
        <v>0.9</v>
      </c>
    </row>
    <row r="25" spans="1:5" x14ac:dyDescent="0.25">
      <c r="A25" s="75" t="s">
        <v>918</v>
      </c>
      <c r="B25" s="98">
        <v>1</v>
      </c>
      <c r="C25" s="99">
        <v>80</v>
      </c>
      <c r="D25" s="76">
        <v>0.9</v>
      </c>
      <c r="E25" s="77">
        <v>0.9</v>
      </c>
    </row>
    <row r="26" spans="1:5" x14ac:dyDescent="0.25">
      <c r="A26" s="75" t="s">
        <v>919</v>
      </c>
      <c r="B26" s="98">
        <v>1</v>
      </c>
      <c r="C26" s="99">
        <v>12</v>
      </c>
      <c r="D26" s="76">
        <v>0.9</v>
      </c>
      <c r="E26" s="77">
        <v>0.9</v>
      </c>
    </row>
    <row r="27" spans="1:5" x14ac:dyDescent="0.25">
      <c r="A27" s="75" t="s">
        <v>920</v>
      </c>
      <c r="B27" s="98">
        <v>1</v>
      </c>
      <c r="C27" s="99">
        <v>48</v>
      </c>
      <c r="D27" s="76">
        <v>0.9</v>
      </c>
      <c r="E27" s="77">
        <v>0.9</v>
      </c>
    </row>
    <row r="28" spans="1:5" x14ac:dyDescent="0.25">
      <c r="A28" s="75" t="s">
        <v>921</v>
      </c>
      <c r="B28" s="98">
        <v>1</v>
      </c>
      <c r="C28" s="99">
        <v>19</v>
      </c>
      <c r="D28" s="76">
        <v>0.89</v>
      </c>
      <c r="E28" s="77">
        <v>0.89</v>
      </c>
    </row>
    <row r="29" spans="1:5" x14ac:dyDescent="0.25">
      <c r="A29" s="75" t="s">
        <v>922</v>
      </c>
      <c r="B29" s="98">
        <v>1</v>
      </c>
      <c r="C29" s="99">
        <v>74</v>
      </c>
      <c r="D29" s="76">
        <v>0.89</v>
      </c>
      <c r="E29" s="77">
        <v>0.89</v>
      </c>
    </row>
    <row r="30" spans="1:5" x14ac:dyDescent="0.25">
      <c r="A30" s="75" t="s">
        <v>923</v>
      </c>
      <c r="B30" s="98">
        <v>1</v>
      </c>
      <c r="C30" s="99">
        <v>1</v>
      </c>
      <c r="D30" s="76">
        <v>0.89</v>
      </c>
      <c r="E30" s="77">
        <v>0.89</v>
      </c>
    </row>
    <row r="31" spans="1:5" x14ac:dyDescent="0.25">
      <c r="A31" s="75" t="s">
        <v>924</v>
      </c>
      <c r="B31" s="98">
        <v>1</v>
      </c>
      <c r="C31" s="99">
        <v>22</v>
      </c>
      <c r="D31" s="76">
        <v>0.88</v>
      </c>
      <c r="E31" s="77">
        <v>0.88</v>
      </c>
    </row>
    <row r="32" spans="1:5" x14ac:dyDescent="0.25">
      <c r="A32" s="75" t="s">
        <v>925</v>
      </c>
      <c r="B32" s="98">
        <v>1</v>
      </c>
      <c r="C32" s="99">
        <v>90</v>
      </c>
      <c r="D32" s="76">
        <v>0.88</v>
      </c>
      <c r="E32" s="77">
        <v>0.88</v>
      </c>
    </row>
    <row r="33" spans="1:5" x14ac:dyDescent="0.25">
      <c r="A33" s="75" t="s">
        <v>926</v>
      </c>
      <c r="B33" s="98">
        <v>1</v>
      </c>
      <c r="C33" s="99">
        <v>37</v>
      </c>
      <c r="D33" s="76">
        <v>0.88</v>
      </c>
      <c r="E33" s="77">
        <v>0.88</v>
      </c>
    </row>
    <row r="34" spans="1:5" x14ac:dyDescent="0.25">
      <c r="A34" s="75" t="s">
        <v>927</v>
      </c>
      <c r="B34" s="98">
        <v>1</v>
      </c>
      <c r="C34" s="99">
        <v>30</v>
      </c>
      <c r="D34" s="76">
        <v>0.88</v>
      </c>
      <c r="E34" s="77">
        <v>0.88</v>
      </c>
    </row>
    <row r="35" spans="1:5" x14ac:dyDescent="0.25">
      <c r="A35" s="75" t="s">
        <v>928</v>
      </c>
      <c r="B35" s="98">
        <v>1</v>
      </c>
      <c r="C35" s="99">
        <v>1</v>
      </c>
      <c r="D35" s="76">
        <v>0.88</v>
      </c>
      <c r="E35" s="77">
        <v>0.88</v>
      </c>
    </row>
    <row r="36" spans="1:5" x14ac:dyDescent="0.25">
      <c r="A36" s="75" t="s">
        <v>929</v>
      </c>
      <c r="B36" s="98">
        <v>1</v>
      </c>
      <c r="C36" s="99">
        <v>17</v>
      </c>
      <c r="D36" s="76">
        <v>0.87</v>
      </c>
      <c r="E36" s="77">
        <v>0.87</v>
      </c>
    </row>
    <row r="37" spans="1:5" x14ac:dyDescent="0.25">
      <c r="A37" s="75" t="s">
        <v>930</v>
      </c>
      <c r="B37" s="98">
        <v>1</v>
      </c>
      <c r="C37" s="99">
        <v>32</v>
      </c>
      <c r="D37" s="76">
        <v>0.87</v>
      </c>
      <c r="E37" s="77">
        <v>0.87</v>
      </c>
    </row>
    <row r="38" spans="1:5" x14ac:dyDescent="0.25">
      <c r="A38" s="75" t="s">
        <v>931</v>
      </c>
      <c r="B38" s="98">
        <v>1</v>
      </c>
      <c r="C38" s="99">
        <v>2</v>
      </c>
      <c r="D38" s="76">
        <v>0.87</v>
      </c>
      <c r="E38" s="77">
        <v>0.87</v>
      </c>
    </row>
    <row r="39" spans="1:5" x14ac:dyDescent="0.25">
      <c r="A39" s="75" t="s">
        <v>932</v>
      </c>
      <c r="B39" s="98">
        <v>1</v>
      </c>
      <c r="C39" s="99">
        <v>32</v>
      </c>
      <c r="D39" s="76">
        <v>0.86</v>
      </c>
      <c r="E39" s="77">
        <v>0.86</v>
      </c>
    </row>
    <row r="40" spans="1:5" x14ac:dyDescent="0.25">
      <c r="A40" s="75" t="s">
        <v>933</v>
      </c>
      <c r="B40" s="98">
        <v>1</v>
      </c>
      <c r="C40" s="99">
        <v>28</v>
      </c>
      <c r="D40" s="76">
        <v>0.86</v>
      </c>
      <c r="E40" s="77">
        <v>0.86</v>
      </c>
    </row>
    <row r="41" spans="1:5" x14ac:dyDescent="0.25">
      <c r="A41" s="75" t="s">
        <v>934</v>
      </c>
      <c r="B41" s="98">
        <v>5</v>
      </c>
      <c r="C41" s="99">
        <v>1</v>
      </c>
      <c r="D41" s="76">
        <v>0.86</v>
      </c>
      <c r="E41" s="77">
        <v>0.86</v>
      </c>
    </row>
    <row r="42" spans="1:5" x14ac:dyDescent="0.25">
      <c r="A42" s="75" t="s">
        <v>935</v>
      </c>
      <c r="B42" s="98">
        <v>1</v>
      </c>
      <c r="C42" s="99">
        <v>19</v>
      </c>
      <c r="D42" s="76">
        <v>0.85</v>
      </c>
      <c r="E42" s="77">
        <v>0.85</v>
      </c>
    </row>
    <row r="43" spans="1:5" x14ac:dyDescent="0.25">
      <c r="A43" s="75" t="s">
        <v>936</v>
      </c>
      <c r="B43" s="98">
        <v>1</v>
      </c>
      <c r="C43" s="99">
        <v>16</v>
      </c>
      <c r="D43" s="76">
        <v>0.85</v>
      </c>
      <c r="E43" s="77">
        <v>0.85</v>
      </c>
    </row>
    <row r="44" spans="1:5" x14ac:dyDescent="0.25">
      <c r="A44" s="75" t="s">
        <v>937</v>
      </c>
      <c r="B44" s="98">
        <v>1</v>
      </c>
      <c r="C44" s="99">
        <v>26</v>
      </c>
      <c r="D44" s="76">
        <v>0.85</v>
      </c>
      <c r="E44" s="77">
        <v>0.85</v>
      </c>
    </row>
    <row r="45" spans="1:5" x14ac:dyDescent="0.25">
      <c r="A45" s="75" t="s">
        <v>938</v>
      </c>
      <c r="B45" s="98">
        <v>1</v>
      </c>
      <c r="C45" s="99">
        <v>19</v>
      </c>
      <c r="D45" s="76">
        <v>0.85</v>
      </c>
      <c r="E45" s="77">
        <v>0.85</v>
      </c>
    </row>
    <row r="46" spans="1:5" x14ac:dyDescent="0.25">
      <c r="A46" s="75" t="s">
        <v>939</v>
      </c>
      <c r="B46" s="98">
        <v>3</v>
      </c>
      <c r="C46" s="99">
        <v>1</v>
      </c>
      <c r="D46" s="76">
        <v>0.85</v>
      </c>
      <c r="E46" s="77">
        <v>0.85</v>
      </c>
    </row>
    <row r="47" spans="1:5" x14ac:dyDescent="0.25">
      <c r="A47" s="75" t="s">
        <v>940</v>
      </c>
      <c r="B47" s="98">
        <v>1</v>
      </c>
      <c r="C47" s="99">
        <v>2</v>
      </c>
      <c r="D47" s="76">
        <v>0.85</v>
      </c>
      <c r="E47" s="77">
        <v>0.85</v>
      </c>
    </row>
    <row r="48" spans="1:5" x14ac:dyDescent="0.25">
      <c r="A48" s="75" t="s">
        <v>941</v>
      </c>
      <c r="B48" s="98">
        <v>3</v>
      </c>
      <c r="C48" s="99">
        <v>1</v>
      </c>
      <c r="D48" s="76">
        <v>0.84</v>
      </c>
      <c r="E48" s="77">
        <v>0.84</v>
      </c>
    </row>
    <row r="49" spans="1:5" x14ac:dyDescent="0.25">
      <c r="A49" s="75" t="s">
        <v>942</v>
      </c>
      <c r="B49" s="98">
        <v>1</v>
      </c>
      <c r="C49" s="99">
        <v>2</v>
      </c>
      <c r="D49" s="76">
        <v>0.84</v>
      </c>
      <c r="E49" s="77">
        <v>0.84</v>
      </c>
    </row>
    <row r="50" spans="1:5" x14ac:dyDescent="0.25">
      <c r="A50" s="75" t="s">
        <v>943</v>
      </c>
      <c r="B50" s="98">
        <v>1</v>
      </c>
      <c r="C50" s="99">
        <v>10</v>
      </c>
      <c r="D50" s="76">
        <v>0.83000000000000007</v>
      </c>
      <c r="E50" s="77">
        <v>0.83000000000000007</v>
      </c>
    </row>
    <row r="51" spans="1:5" x14ac:dyDescent="0.25">
      <c r="A51" s="75" t="s">
        <v>944</v>
      </c>
      <c r="B51" s="98">
        <v>1</v>
      </c>
      <c r="C51" s="99">
        <v>17</v>
      </c>
      <c r="D51" s="76">
        <v>0.82000000000000006</v>
      </c>
      <c r="E51" s="77">
        <v>0.82000000000000006</v>
      </c>
    </row>
    <row r="52" spans="1:5" x14ac:dyDescent="0.25">
      <c r="A52" s="75" t="s">
        <v>945</v>
      </c>
      <c r="B52" s="98">
        <v>1</v>
      </c>
      <c r="C52" s="99">
        <v>38</v>
      </c>
      <c r="D52" s="76">
        <v>0.76</v>
      </c>
      <c r="E52" s="77">
        <v>0.76</v>
      </c>
    </row>
    <row r="53" spans="1:5" x14ac:dyDescent="0.25">
      <c r="A53" s="75" t="s">
        <v>946</v>
      </c>
      <c r="B53" s="98">
        <v>1</v>
      </c>
      <c r="C53" s="99">
        <v>6</v>
      </c>
      <c r="D53" s="76">
        <v>0.74</v>
      </c>
      <c r="E53" s="77">
        <v>0.74</v>
      </c>
    </row>
    <row r="54" spans="1:5" x14ac:dyDescent="0.25">
      <c r="A54" s="75" t="s">
        <v>947</v>
      </c>
      <c r="B54" s="98">
        <v>1</v>
      </c>
      <c r="C54" s="99">
        <v>10</v>
      </c>
      <c r="D54" s="76">
        <v>0.74</v>
      </c>
      <c r="E54" s="77">
        <v>0.74</v>
      </c>
    </row>
    <row r="55" spans="1:5" x14ac:dyDescent="0.25">
      <c r="A55" s="75" t="s">
        <v>948</v>
      </c>
      <c r="B55" s="98">
        <v>1</v>
      </c>
      <c r="C55" s="99">
        <v>3</v>
      </c>
      <c r="D55" s="76">
        <v>0.74</v>
      </c>
      <c r="E55" s="77">
        <v>0.74</v>
      </c>
    </row>
    <row r="56" spans="1:5" x14ac:dyDescent="0.25">
      <c r="A56" s="75" t="s">
        <v>949</v>
      </c>
      <c r="B56" s="98">
        <v>1</v>
      </c>
      <c r="C56" s="99">
        <v>16</v>
      </c>
      <c r="D56" s="76">
        <v>0.73</v>
      </c>
      <c r="E56" s="77">
        <v>0.73</v>
      </c>
    </row>
    <row r="57" spans="1:5" x14ac:dyDescent="0.25">
      <c r="A57" s="75" t="s">
        <v>950</v>
      </c>
      <c r="B57" s="98">
        <v>1</v>
      </c>
      <c r="C57" s="99">
        <v>22</v>
      </c>
      <c r="D57" s="76">
        <v>0.73</v>
      </c>
      <c r="E57" s="77">
        <v>0.73</v>
      </c>
    </row>
    <row r="58" spans="1:5" x14ac:dyDescent="0.25">
      <c r="A58" s="75" t="s">
        <v>951</v>
      </c>
      <c r="B58" s="98">
        <v>1</v>
      </c>
      <c r="C58" s="99">
        <v>11</v>
      </c>
      <c r="D58" s="76">
        <v>0.73</v>
      </c>
      <c r="E58" s="77">
        <v>0.73</v>
      </c>
    </row>
    <row r="59" spans="1:5" x14ac:dyDescent="0.25">
      <c r="A59" s="75" t="s">
        <v>952</v>
      </c>
      <c r="B59" s="98">
        <v>1</v>
      </c>
      <c r="C59" s="99">
        <v>45</v>
      </c>
      <c r="D59" s="76">
        <v>0.73</v>
      </c>
      <c r="E59" s="77">
        <v>0.73</v>
      </c>
    </row>
    <row r="60" spans="1:5" x14ac:dyDescent="0.25">
      <c r="A60" s="75" t="s">
        <v>953</v>
      </c>
      <c r="B60" s="98">
        <v>1</v>
      </c>
      <c r="C60" s="99">
        <v>1</v>
      </c>
      <c r="D60" s="76">
        <v>0.73</v>
      </c>
      <c r="E60" s="77">
        <v>0.73</v>
      </c>
    </row>
    <row r="61" spans="1:5" x14ac:dyDescent="0.25">
      <c r="A61" s="75" t="s">
        <v>954</v>
      </c>
      <c r="B61" s="98">
        <v>1</v>
      </c>
      <c r="C61" s="99">
        <v>9</v>
      </c>
      <c r="D61" s="76">
        <v>0.72</v>
      </c>
      <c r="E61" s="77">
        <v>0.72</v>
      </c>
    </row>
    <row r="62" spans="1:5" x14ac:dyDescent="0.25">
      <c r="A62" s="75" t="s">
        <v>955</v>
      </c>
      <c r="B62" s="98">
        <v>1</v>
      </c>
      <c r="C62" s="99">
        <v>22</v>
      </c>
      <c r="D62" s="76">
        <v>0.71</v>
      </c>
      <c r="E62" s="77">
        <v>0.71</v>
      </c>
    </row>
    <row r="63" spans="1:5" x14ac:dyDescent="0.25">
      <c r="A63" s="75" t="s">
        <v>956</v>
      </c>
      <c r="B63" s="98">
        <v>1</v>
      </c>
      <c r="C63" s="99">
        <v>15</v>
      </c>
      <c r="D63" s="76">
        <v>0.71</v>
      </c>
      <c r="E63" s="77">
        <v>0.71</v>
      </c>
    </row>
    <row r="64" spans="1:5" x14ac:dyDescent="0.25">
      <c r="A64" s="75" t="s">
        <v>957</v>
      </c>
      <c r="B64" s="98">
        <v>1</v>
      </c>
      <c r="C64" s="99">
        <v>18</v>
      </c>
      <c r="D64" s="76">
        <v>0.70000000000000007</v>
      </c>
      <c r="E64" s="77">
        <v>0.70000000000000007</v>
      </c>
    </row>
    <row r="65" spans="1:5" x14ac:dyDescent="0.25">
      <c r="A65" s="75" t="s">
        <v>958</v>
      </c>
      <c r="B65" s="98">
        <v>1</v>
      </c>
      <c r="C65" s="99">
        <v>1</v>
      </c>
      <c r="D65" s="76">
        <v>0.70000000000000007</v>
      </c>
      <c r="E65" s="77">
        <v>0.70000000000000007</v>
      </c>
    </row>
    <row r="66" spans="1:5" x14ac:dyDescent="0.25">
      <c r="A66" s="75" t="s">
        <v>959</v>
      </c>
      <c r="B66" s="98">
        <v>1</v>
      </c>
      <c r="C66" s="99">
        <v>1</v>
      </c>
      <c r="D66" s="76">
        <v>0.70000000000000007</v>
      </c>
      <c r="E66" s="77">
        <v>0.70000000000000007</v>
      </c>
    </row>
    <row r="67" spans="1:5" x14ac:dyDescent="0.25">
      <c r="A67" s="75" t="s">
        <v>960</v>
      </c>
      <c r="B67" s="98">
        <v>1</v>
      </c>
      <c r="C67" s="99">
        <v>16</v>
      </c>
      <c r="D67" s="76">
        <v>0.69000000000000006</v>
      </c>
      <c r="E67" s="77">
        <v>0.69000000000000006</v>
      </c>
    </row>
    <row r="68" spans="1:5" x14ac:dyDescent="0.25">
      <c r="A68" s="75" t="s">
        <v>961</v>
      </c>
      <c r="B68" s="98">
        <v>1</v>
      </c>
      <c r="C68" s="99">
        <v>64</v>
      </c>
      <c r="D68" s="76">
        <v>0.69000000000000006</v>
      </c>
      <c r="E68" s="77">
        <v>0.69000000000000006</v>
      </c>
    </row>
    <row r="69" spans="1:5" x14ac:dyDescent="0.25">
      <c r="A69" s="75" t="s">
        <v>962</v>
      </c>
      <c r="B69" s="98">
        <v>8</v>
      </c>
      <c r="C69" s="99">
        <v>1</v>
      </c>
      <c r="D69" s="76">
        <v>0.69000000000000006</v>
      </c>
      <c r="E69" s="77">
        <v>0.69000000000000006</v>
      </c>
    </row>
    <row r="70" spans="1:5" x14ac:dyDescent="0.25">
      <c r="A70" s="75" t="s">
        <v>963</v>
      </c>
      <c r="B70" s="98">
        <v>2</v>
      </c>
      <c r="C70" s="99">
        <v>1</v>
      </c>
      <c r="D70" s="76">
        <v>0.69000000000000006</v>
      </c>
      <c r="E70" s="77">
        <v>0.69000000000000006</v>
      </c>
    </row>
    <row r="71" spans="1:5" x14ac:dyDescent="0.25">
      <c r="A71" s="75" t="s">
        <v>964</v>
      </c>
      <c r="B71" s="98">
        <v>9</v>
      </c>
      <c r="C71" s="99">
        <v>1</v>
      </c>
      <c r="D71" s="76">
        <v>0.68</v>
      </c>
      <c r="E71" s="77">
        <v>0.69000000000000006</v>
      </c>
    </row>
    <row r="72" spans="1:5" x14ac:dyDescent="0.25">
      <c r="A72" s="75" t="s">
        <v>965</v>
      </c>
      <c r="B72" s="98">
        <v>2</v>
      </c>
      <c r="C72" s="99">
        <v>1</v>
      </c>
      <c r="D72" s="76">
        <v>0.69000000000000006</v>
      </c>
      <c r="E72" s="77">
        <v>0.69000000000000006</v>
      </c>
    </row>
    <row r="73" spans="1:5" x14ac:dyDescent="0.25">
      <c r="A73" s="75" t="s">
        <v>966</v>
      </c>
      <c r="B73" s="98">
        <v>1</v>
      </c>
      <c r="C73" s="99">
        <v>1</v>
      </c>
      <c r="D73" s="76">
        <v>0.69000000000000006</v>
      </c>
      <c r="E73" s="77">
        <v>0.69000000000000006</v>
      </c>
    </row>
    <row r="74" spans="1:5" x14ac:dyDescent="0.25">
      <c r="A74" s="75" t="s">
        <v>967</v>
      </c>
      <c r="B74" s="98">
        <v>1</v>
      </c>
      <c r="C74" s="99">
        <v>40</v>
      </c>
      <c r="D74" s="76">
        <v>0.68</v>
      </c>
      <c r="E74" s="77">
        <v>0.68</v>
      </c>
    </row>
    <row r="75" spans="1:5" x14ac:dyDescent="0.25">
      <c r="A75" s="75" t="s">
        <v>968</v>
      </c>
      <c r="B75" s="98">
        <v>1</v>
      </c>
      <c r="C75" s="99">
        <v>32</v>
      </c>
      <c r="D75" s="76">
        <v>0.69000000000000006</v>
      </c>
      <c r="E75" s="77">
        <v>0.68</v>
      </c>
    </row>
    <row r="76" spans="1:5" x14ac:dyDescent="0.25">
      <c r="A76" s="75" t="s">
        <v>969</v>
      </c>
      <c r="B76" s="98">
        <v>1</v>
      </c>
      <c r="C76" s="99">
        <v>9</v>
      </c>
      <c r="D76" s="76">
        <v>0.68</v>
      </c>
      <c r="E76" s="77">
        <v>0.68</v>
      </c>
    </row>
    <row r="77" spans="1:5" x14ac:dyDescent="0.25">
      <c r="A77" s="75" t="s">
        <v>970</v>
      </c>
      <c r="B77" s="98">
        <v>1</v>
      </c>
      <c r="C77" s="99">
        <v>15</v>
      </c>
      <c r="D77" s="76">
        <v>0.68</v>
      </c>
      <c r="E77" s="77">
        <v>0.68</v>
      </c>
    </row>
    <row r="78" spans="1:5" x14ac:dyDescent="0.25">
      <c r="A78" s="75" t="s">
        <v>971</v>
      </c>
      <c r="B78" s="98">
        <v>1</v>
      </c>
      <c r="C78" s="99">
        <v>3</v>
      </c>
      <c r="D78" s="76">
        <v>0.68</v>
      </c>
      <c r="E78" s="77">
        <v>0.68</v>
      </c>
    </row>
    <row r="79" spans="1:5" x14ac:dyDescent="0.25">
      <c r="A79" s="75" t="s">
        <v>972</v>
      </c>
      <c r="B79" s="98">
        <v>1</v>
      </c>
      <c r="C79" s="99">
        <v>35</v>
      </c>
      <c r="D79" s="76">
        <v>0.66</v>
      </c>
      <c r="E79" s="77">
        <v>0.66</v>
      </c>
    </row>
    <row r="80" spans="1:5" x14ac:dyDescent="0.25">
      <c r="A80" s="75" t="s">
        <v>973</v>
      </c>
      <c r="B80" s="98">
        <v>1</v>
      </c>
      <c r="C80" s="99">
        <v>25</v>
      </c>
      <c r="D80" s="76">
        <v>0.66</v>
      </c>
      <c r="E80" s="77">
        <v>0.66</v>
      </c>
    </row>
    <row r="81" spans="1:5" x14ac:dyDescent="0.25">
      <c r="A81" s="75" t="s">
        <v>974</v>
      </c>
      <c r="B81" s="98">
        <v>2</v>
      </c>
      <c r="C81" s="99">
        <v>1</v>
      </c>
      <c r="D81" s="76">
        <v>0.66</v>
      </c>
      <c r="E81" s="77">
        <v>0.66</v>
      </c>
    </row>
    <row r="82" spans="1:5" x14ac:dyDescent="0.25">
      <c r="A82" s="75" t="s">
        <v>975</v>
      </c>
      <c r="B82" s="98">
        <v>1</v>
      </c>
      <c r="C82" s="99">
        <v>1</v>
      </c>
      <c r="D82" s="76">
        <v>0.66</v>
      </c>
      <c r="E82" s="77">
        <v>0.66</v>
      </c>
    </row>
    <row r="83" spans="1:5" x14ac:dyDescent="0.25">
      <c r="A83" s="75" t="s">
        <v>976</v>
      </c>
      <c r="B83" s="98">
        <v>5</v>
      </c>
      <c r="C83" s="99">
        <v>1</v>
      </c>
      <c r="D83" s="76">
        <v>0.66</v>
      </c>
      <c r="E83" s="77">
        <v>0.66</v>
      </c>
    </row>
    <row r="84" spans="1:5" x14ac:dyDescent="0.25">
      <c r="A84" s="75" t="s">
        <v>977</v>
      </c>
      <c r="B84" s="98">
        <v>1</v>
      </c>
      <c r="C84" s="99">
        <v>31</v>
      </c>
      <c r="D84" s="76">
        <v>0.65</v>
      </c>
      <c r="E84" s="77">
        <v>0.65</v>
      </c>
    </row>
    <row r="85" spans="1:5" x14ac:dyDescent="0.25">
      <c r="A85" s="75" t="s">
        <v>978</v>
      </c>
      <c r="B85" s="98">
        <v>1</v>
      </c>
      <c r="C85" s="99">
        <v>46</v>
      </c>
      <c r="D85" s="76">
        <v>0.66</v>
      </c>
      <c r="E85" s="77">
        <v>0.65</v>
      </c>
    </row>
    <row r="86" spans="1:5" x14ac:dyDescent="0.25">
      <c r="A86" s="75" t="s">
        <v>979</v>
      </c>
      <c r="B86" s="98">
        <v>1</v>
      </c>
      <c r="C86" s="99">
        <v>58</v>
      </c>
      <c r="D86" s="76">
        <v>0.65</v>
      </c>
      <c r="E86" s="77">
        <v>0.65</v>
      </c>
    </row>
    <row r="87" spans="1:5" x14ac:dyDescent="0.25">
      <c r="A87" s="75" t="s">
        <v>980</v>
      </c>
      <c r="B87" s="98">
        <v>1</v>
      </c>
      <c r="C87" s="99">
        <v>22</v>
      </c>
      <c r="D87" s="76">
        <v>0.65</v>
      </c>
      <c r="E87" s="77">
        <v>0.65</v>
      </c>
    </row>
    <row r="88" spans="1:5" x14ac:dyDescent="0.25">
      <c r="A88" s="75" t="s">
        <v>981</v>
      </c>
      <c r="B88" s="98">
        <v>1</v>
      </c>
      <c r="C88" s="99">
        <v>1</v>
      </c>
      <c r="D88" s="76">
        <v>0.65</v>
      </c>
      <c r="E88" s="77">
        <v>0.65</v>
      </c>
    </row>
    <row r="89" spans="1:5" x14ac:dyDescent="0.25">
      <c r="A89" s="75" t="s">
        <v>982</v>
      </c>
      <c r="B89" s="98">
        <v>1</v>
      </c>
      <c r="C89" s="99">
        <v>3</v>
      </c>
      <c r="D89" s="76">
        <v>0.64</v>
      </c>
      <c r="E89" s="77">
        <v>0.64</v>
      </c>
    </row>
    <row r="90" spans="1:5" x14ac:dyDescent="0.25">
      <c r="A90" s="75" t="s">
        <v>983</v>
      </c>
      <c r="B90" s="98">
        <v>1</v>
      </c>
      <c r="C90" s="99">
        <v>7</v>
      </c>
      <c r="D90" s="76">
        <v>0.63</v>
      </c>
      <c r="E90" s="77">
        <v>0.63</v>
      </c>
    </row>
    <row r="91" spans="1:5" x14ac:dyDescent="0.25">
      <c r="A91" s="75" t="s">
        <v>984</v>
      </c>
      <c r="B91" s="98">
        <v>1</v>
      </c>
      <c r="C91" s="99">
        <v>1</v>
      </c>
      <c r="D91" s="76">
        <v>0.63</v>
      </c>
      <c r="E91" s="77">
        <v>0.63</v>
      </c>
    </row>
    <row r="92" spans="1:5" x14ac:dyDescent="0.25">
      <c r="A92" s="75" t="s">
        <v>985</v>
      </c>
      <c r="B92" s="98">
        <v>1</v>
      </c>
      <c r="C92" s="99">
        <v>2</v>
      </c>
      <c r="D92" s="76">
        <v>0.62</v>
      </c>
      <c r="E92" s="77">
        <v>0.62</v>
      </c>
    </row>
    <row r="93" spans="1:5" x14ac:dyDescent="0.25">
      <c r="A93" s="75" t="s">
        <v>986</v>
      </c>
      <c r="B93" s="98">
        <v>1</v>
      </c>
      <c r="C93" s="99">
        <v>1</v>
      </c>
      <c r="D93" s="76">
        <v>0.62</v>
      </c>
      <c r="E93" s="77">
        <v>0.62</v>
      </c>
    </row>
    <row r="94" spans="1:5" x14ac:dyDescent="0.25">
      <c r="A94" s="75" t="s">
        <v>987</v>
      </c>
      <c r="B94" s="98">
        <v>1</v>
      </c>
      <c r="C94" s="99">
        <v>4</v>
      </c>
      <c r="D94" s="76">
        <v>0.62</v>
      </c>
      <c r="E94" s="77">
        <v>0.62</v>
      </c>
    </row>
    <row r="95" spans="1:5" x14ac:dyDescent="0.25">
      <c r="A95" s="75" t="s">
        <v>988</v>
      </c>
      <c r="B95" s="98">
        <v>1</v>
      </c>
      <c r="C95" s="99">
        <v>18</v>
      </c>
      <c r="D95" s="76">
        <v>0.62</v>
      </c>
      <c r="E95" s="77">
        <v>0.62</v>
      </c>
    </row>
    <row r="96" spans="1:5" x14ac:dyDescent="0.25">
      <c r="A96" s="75" t="s">
        <v>989</v>
      </c>
      <c r="B96" s="98">
        <v>6</v>
      </c>
      <c r="C96" s="99">
        <v>1</v>
      </c>
      <c r="D96" s="76">
        <v>0.62</v>
      </c>
      <c r="E96" s="77">
        <v>0.62</v>
      </c>
    </row>
    <row r="97" spans="1:5" x14ac:dyDescent="0.25">
      <c r="A97" s="75" t="s">
        <v>990</v>
      </c>
      <c r="B97" s="98">
        <v>2</v>
      </c>
      <c r="C97" s="99">
        <v>1</v>
      </c>
      <c r="D97" s="76">
        <v>0.61</v>
      </c>
      <c r="E97" s="77">
        <v>0.61</v>
      </c>
    </row>
    <row r="98" spans="1:5" x14ac:dyDescent="0.25">
      <c r="A98" s="75" t="s">
        <v>991</v>
      </c>
      <c r="B98" s="98">
        <v>1</v>
      </c>
      <c r="C98" s="99">
        <v>152</v>
      </c>
      <c r="D98" s="76">
        <v>0.61</v>
      </c>
      <c r="E98" s="77">
        <v>0.61</v>
      </c>
    </row>
    <row r="99" spans="1:5" x14ac:dyDescent="0.25">
      <c r="A99" s="75" t="s">
        <v>992</v>
      </c>
      <c r="B99" s="98">
        <v>1</v>
      </c>
      <c r="C99" s="99">
        <v>49</v>
      </c>
      <c r="D99" s="76">
        <v>0.61</v>
      </c>
      <c r="E99" s="77">
        <v>0.61</v>
      </c>
    </row>
    <row r="100" spans="1:5" x14ac:dyDescent="0.25">
      <c r="A100" s="75" t="s">
        <v>993</v>
      </c>
      <c r="B100" s="98">
        <v>1</v>
      </c>
      <c r="C100" s="99">
        <v>1</v>
      </c>
      <c r="D100" s="76">
        <v>0.6</v>
      </c>
      <c r="E100" s="77">
        <v>0.6</v>
      </c>
    </row>
    <row r="101" spans="1:5" x14ac:dyDescent="0.25">
      <c r="A101" s="75" t="s">
        <v>994</v>
      </c>
      <c r="B101" s="98">
        <v>1</v>
      </c>
      <c r="C101" s="99">
        <v>3</v>
      </c>
      <c r="D101" s="76">
        <v>0.6</v>
      </c>
      <c r="E101" s="77">
        <v>0.6</v>
      </c>
    </row>
    <row r="102" spans="1:5" x14ac:dyDescent="0.25">
      <c r="A102" s="75" t="s">
        <v>995</v>
      </c>
      <c r="B102" s="98">
        <v>1</v>
      </c>
      <c r="C102" s="99">
        <v>3</v>
      </c>
      <c r="D102" s="76">
        <v>0.6</v>
      </c>
      <c r="E102" s="77">
        <v>0.6</v>
      </c>
    </row>
    <row r="103" spans="1:5" x14ac:dyDescent="0.25">
      <c r="A103" s="75" t="s">
        <v>996</v>
      </c>
      <c r="B103" s="98">
        <v>6</v>
      </c>
      <c r="C103" s="99">
        <v>1</v>
      </c>
      <c r="D103" s="76">
        <v>0.6</v>
      </c>
      <c r="E103" s="77">
        <v>0.6</v>
      </c>
    </row>
    <row r="104" spans="1:5" x14ac:dyDescent="0.25">
      <c r="A104" s="75" t="s">
        <v>997</v>
      </c>
      <c r="B104" s="98">
        <v>1</v>
      </c>
      <c r="C104" s="99">
        <v>2</v>
      </c>
      <c r="D104" s="76">
        <v>0.59</v>
      </c>
      <c r="E104" s="77">
        <v>0.59</v>
      </c>
    </row>
    <row r="105" spans="1:5" x14ac:dyDescent="0.25">
      <c r="A105" s="75" t="s">
        <v>998</v>
      </c>
      <c r="B105" s="98">
        <v>1</v>
      </c>
      <c r="C105" s="99">
        <v>2</v>
      </c>
      <c r="D105" s="76">
        <v>0.59</v>
      </c>
      <c r="E105" s="77">
        <v>0.59</v>
      </c>
    </row>
    <row r="106" spans="1:5" x14ac:dyDescent="0.25">
      <c r="A106" s="75" t="s">
        <v>999</v>
      </c>
      <c r="B106" s="98">
        <v>1</v>
      </c>
      <c r="C106" s="99">
        <v>118</v>
      </c>
      <c r="D106" s="76">
        <v>0.59</v>
      </c>
      <c r="E106" s="77">
        <v>0.59</v>
      </c>
    </row>
    <row r="107" spans="1:5" x14ac:dyDescent="0.25">
      <c r="A107" s="75" t="s">
        <v>1000</v>
      </c>
      <c r="B107" s="98">
        <v>1</v>
      </c>
      <c r="C107" s="99">
        <v>7</v>
      </c>
      <c r="D107" s="76">
        <v>0.59</v>
      </c>
      <c r="E107" s="77">
        <v>0.59</v>
      </c>
    </row>
    <row r="108" spans="1:5" x14ac:dyDescent="0.25">
      <c r="A108" s="75" t="s">
        <v>1001</v>
      </c>
      <c r="B108" s="98">
        <v>1</v>
      </c>
      <c r="C108" s="99">
        <v>13</v>
      </c>
      <c r="D108" s="76">
        <v>0.59</v>
      </c>
      <c r="E108" s="77">
        <v>0.59</v>
      </c>
    </row>
    <row r="109" spans="1:5" x14ac:dyDescent="0.25">
      <c r="A109" s="75" t="s">
        <v>1002</v>
      </c>
      <c r="B109" s="98">
        <v>1</v>
      </c>
      <c r="C109" s="99">
        <v>57</v>
      </c>
      <c r="D109" s="76">
        <v>0.57999999999999996</v>
      </c>
      <c r="E109" s="77">
        <v>0.57999999999999996</v>
      </c>
    </row>
    <row r="110" spans="1:5" x14ac:dyDescent="0.25">
      <c r="A110" s="75" t="s">
        <v>1003</v>
      </c>
      <c r="B110" s="98">
        <v>1</v>
      </c>
      <c r="C110" s="99">
        <v>37</v>
      </c>
      <c r="D110" s="76">
        <v>0.57999999999999996</v>
      </c>
      <c r="E110" s="77">
        <v>0.57999999999999996</v>
      </c>
    </row>
    <row r="111" spans="1:5" x14ac:dyDescent="0.25">
      <c r="A111" s="75" t="s">
        <v>1004</v>
      </c>
      <c r="B111" s="98">
        <v>1</v>
      </c>
      <c r="C111" s="99">
        <v>9</v>
      </c>
      <c r="D111" s="76">
        <v>0.57000000000000006</v>
      </c>
      <c r="E111" s="77">
        <v>0.57000000000000006</v>
      </c>
    </row>
    <row r="112" spans="1:5" x14ac:dyDescent="0.25">
      <c r="A112" s="75" t="s">
        <v>1005</v>
      </c>
      <c r="B112" s="98">
        <v>1</v>
      </c>
      <c r="C112" s="99">
        <v>49</v>
      </c>
      <c r="D112" s="76">
        <v>0.57000000000000006</v>
      </c>
      <c r="E112" s="77">
        <v>0.57000000000000006</v>
      </c>
    </row>
    <row r="113" spans="1:5" x14ac:dyDescent="0.25">
      <c r="A113" s="75" t="s">
        <v>1006</v>
      </c>
      <c r="B113" s="98">
        <v>11</v>
      </c>
      <c r="C113" s="99">
        <v>1</v>
      </c>
      <c r="D113" s="76">
        <v>0.57000000000000006</v>
      </c>
      <c r="E113" s="77">
        <v>0.57000000000000006</v>
      </c>
    </row>
    <row r="114" spans="1:5" x14ac:dyDescent="0.25">
      <c r="A114" s="75" t="s">
        <v>1007</v>
      </c>
      <c r="B114" s="98">
        <v>1</v>
      </c>
      <c r="C114" s="99">
        <v>3</v>
      </c>
      <c r="D114" s="76">
        <v>0.56000000000000005</v>
      </c>
      <c r="E114" s="77">
        <v>0.56000000000000005</v>
      </c>
    </row>
    <row r="115" spans="1:5" x14ac:dyDescent="0.25">
      <c r="A115" s="75" t="s">
        <v>1008</v>
      </c>
      <c r="B115" s="98">
        <v>1</v>
      </c>
      <c r="C115" s="99">
        <v>11</v>
      </c>
      <c r="D115" s="76">
        <v>0.56000000000000005</v>
      </c>
      <c r="E115" s="77">
        <v>0.56000000000000005</v>
      </c>
    </row>
    <row r="116" spans="1:5" x14ac:dyDescent="0.25">
      <c r="A116" s="75" t="s">
        <v>1009</v>
      </c>
      <c r="B116" s="98">
        <v>1</v>
      </c>
      <c r="C116" s="99">
        <v>2</v>
      </c>
      <c r="D116" s="76">
        <v>0.55000000000000004</v>
      </c>
      <c r="E116" s="77">
        <v>0.55000000000000004</v>
      </c>
    </row>
    <row r="117" spans="1:5" x14ac:dyDescent="0.25">
      <c r="A117" s="75" t="s">
        <v>1010</v>
      </c>
      <c r="B117" s="98">
        <v>1</v>
      </c>
      <c r="C117" s="99">
        <v>17</v>
      </c>
      <c r="D117" s="76">
        <v>0.55000000000000004</v>
      </c>
      <c r="E117" s="77">
        <v>0.55000000000000004</v>
      </c>
    </row>
    <row r="118" spans="1:5" x14ac:dyDescent="0.25">
      <c r="A118" s="75" t="s">
        <v>1011</v>
      </c>
      <c r="B118" s="98">
        <v>1</v>
      </c>
      <c r="C118" s="99">
        <v>2</v>
      </c>
      <c r="D118" s="76">
        <v>0.55000000000000004</v>
      </c>
      <c r="E118" s="77">
        <v>0.55000000000000004</v>
      </c>
    </row>
    <row r="119" spans="1:5" x14ac:dyDescent="0.25">
      <c r="A119" s="75" t="s">
        <v>1012</v>
      </c>
      <c r="B119" s="98">
        <v>1</v>
      </c>
      <c r="C119" s="99">
        <v>1</v>
      </c>
      <c r="D119" s="76">
        <v>0.55000000000000004</v>
      </c>
      <c r="E119" s="77">
        <v>0.55000000000000004</v>
      </c>
    </row>
    <row r="120" spans="1:5" x14ac:dyDescent="0.25">
      <c r="A120" s="75" t="s">
        <v>1013</v>
      </c>
      <c r="B120" s="98">
        <v>3</v>
      </c>
      <c r="C120" s="99">
        <v>1</v>
      </c>
      <c r="D120" s="76">
        <v>0.55000000000000004</v>
      </c>
      <c r="E120" s="77">
        <v>0.55000000000000004</v>
      </c>
    </row>
    <row r="121" spans="1:5" x14ac:dyDescent="0.25">
      <c r="A121" s="75" t="s">
        <v>1014</v>
      </c>
      <c r="B121" s="98">
        <v>1</v>
      </c>
      <c r="C121" s="99">
        <v>1</v>
      </c>
      <c r="D121" s="76">
        <v>0.54</v>
      </c>
      <c r="E121" s="77">
        <v>0.54</v>
      </c>
    </row>
    <row r="122" spans="1:5" x14ac:dyDescent="0.25">
      <c r="A122" s="75" t="s">
        <v>1015</v>
      </c>
      <c r="B122" s="98">
        <v>1</v>
      </c>
      <c r="C122" s="99">
        <v>4</v>
      </c>
      <c r="D122" s="76">
        <v>0.54</v>
      </c>
      <c r="E122" s="77">
        <v>0.54</v>
      </c>
    </row>
    <row r="123" spans="1:5" x14ac:dyDescent="0.25">
      <c r="A123" s="75" t="s">
        <v>1016</v>
      </c>
      <c r="B123" s="98">
        <v>3</v>
      </c>
      <c r="C123" s="99">
        <v>1</v>
      </c>
      <c r="D123" s="76">
        <v>0.54</v>
      </c>
      <c r="E123" s="77">
        <v>0.54</v>
      </c>
    </row>
    <row r="124" spans="1:5" x14ac:dyDescent="0.25">
      <c r="A124" s="75" t="s">
        <v>1017</v>
      </c>
      <c r="B124" s="98">
        <v>3</v>
      </c>
      <c r="C124" s="99">
        <v>1</v>
      </c>
      <c r="D124" s="76">
        <v>0.54</v>
      </c>
      <c r="E124" s="77">
        <v>0.54</v>
      </c>
    </row>
    <row r="125" spans="1:5" x14ac:dyDescent="0.25">
      <c r="A125" s="75" t="s">
        <v>1018</v>
      </c>
      <c r="B125" s="98">
        <v>1</v>
      </c>
      <c r="C125" s="99">
        <v>20</v>
      </c>
      <c r="D125" s="76">
        <v>0.54</v>
      </c>
      <c r="E125" s="77">
        <v>0.54</v>
      </c>
    </row>
    <row r="126" spans="1:5" x14ac:dyDescent="0.25">
      <c r="A126" s="75" t="s">
        <v>1019</v>
      </c>
      <c r="B126" s="98">
        <v>1</v>
      </c>
      <c r="C126" s="99">
        <v>4</v>
      </c>
      <c r="D126" s="76">
        <v>0.54</v>
      </c>
      <c r="E126" s="77">
        <v>0.54</v>
      </c>
    </row>
    <row r="127" spans="1:5" x14ac:dyDescent="0.25">
      <c r="A127" s="75" t="s">
        <v>1020</v>
      </c>
      <c r="B127" s="98">
        <v>1</v>
      </c>
      <c r="C127" s="99">
        <v>9</v>
      </c>
      <c r="D127" s="76">
        <v>0.54</v>
      </c>
      <c r="E127" s="77">
        <v>0.54</v>
      </c>
    </row>
    <row r="128" spans="1:5" x14ac:dyDescent="0.25">
      <c r="A128" s="75" t="s">
        <v>1021</v>
      </c>
      <c r="B128" s="98">
        <v>1</v>
      </c>
      <c r="C128" s="99">
        <v>6</v>
      </c>
      <c r="D128" s="76">
        <v>0.54</v>
      </c>
      <c r="E128" s="77">
        <v>0.54</v>
      </c>
    </row>
    <row r="129" spans="1:5" x14ac:dyDescent="0.25">
      <c r="A129" s="75" t="s">
        <v>1022</v>
      </c>
      <c r="B129" s="98">
        <v>1</v>
      </c>
      <c r="C129" s="99">
        <v>3</v>
      </c>
      <c r="D129" s="76">
        <v>0.53</v>
      </c>
      <c r="E129" s="77">
        <v>0.53</v>
      </c>
    </row>
    <row r="130" spans="1:5" x14ac:dyDescent="0.25">
      <c r="A130" s="75" t="s">
        <v>1023</v>
      </c>
      <c r="B130" s="98">
        <v>3</v>
      </c>
      <c r="C130" s="99">
        <v>1</v>
      </c>
      <c r="D130" s="76">
        <v>0.53</v>
      </c>
      <c r="E130" s="77">
        <v>0.53</v>
      </c>
    </row>
    <row r="131" spans="1:5" x14ac:dyDescent="0.25">
      <c r="A131" s="75" t="s">
        <v>1024</v>
      </c>
      <c r="B131" s="98">
        <v>1</v>
      </c>
      <c r="C131" s="99">
        <v>1</v>
      </c>
      <c r="D131" s="76">
        <v>0.52</v>
      </c>
      <c r="E131" s="77">
        <v>0.52</v>
      </c>
    </row>
    <row r="132" spans="1:5" x14ac:dyDescent="0.25">
      <c r="A132" s="75" t="s">
        <v>1025</v>
      </c>
      <c r="B132" s="98">
        <v>1</v>
      </c>
      <c r="C132" s="99">
        <v>3</v>
      </c>
      <c r="D132" s="76">
        <v>0.52</v>
      </c>
      <c r="E132" s="77">
        <v>0.52</v>
      </c>
    </row>
    <row r="133" spans="1:5" x14ac:dyDescent="0.25">
      <c r="A133" s="75" t="s">
        <v>1026</v>
      </c>
      <c r="B133" s="98">
        <v>1</v>
      </c>
      <c r="C133" s="99">
        <v>79</v>
      </c>
      <c r="D133" s="76">
        <v>0.52</v>
      </c>
      <c r="E133" s="77">
        <v>0.52</v>
      </c>
    </row>
    <row r="134" spans="1:5" x14ac:dyDescent="0.25">
      <c r="A134" s="75" t="s">
        <v>1027</v>
      </c>
      <c r="B134" s="98">
        <v>1</v>
      </c>
      <c r="C134" s="99">
        <v>7</v>
      </c>
      <c r="D134" s="76">
        <v>0.52</v>
      </c>
      <c r="E134" s="77">
        <v>0.52</v>
      </c>
    </row>
    <row r="135" spans="1:5" x14ac:dyDescent="0.25">
      <c r="A135" s="75" t="s">
        <v>1028</v>
      </c>
      <c r="B135" s="98">
        <v>1</v>
      </c>
      <c r="C135" s="99">
        <v>4</v>
      </c>
      <c r="D135" s="76">
        <v>0.52</v>
      </c>
      <c r="E135" s="77">
        <v>0.52</v>
      </c>
    </row>
    <row r="136" spans="1:5" x14ac:dyDescent="0.25">
      <c r="A136" s="75" t="s">
        <v>1029</v>
      </c>
      <c r="B136" s="98">
        <v>1</v>
      </c>
      <c r="C136" s="99">
        <v>40</v>
      </c>
      <c r="D136" s="76">
        <v>0.52</v>
      </c>
      <c r="E136" s="77">
        <v>0.52</v>
      </c>
    </row>
    <row r="137" spans="1:5" x14ac:dyDescent="0.25">
      <c r="A137" s="75" t="s">
        <v>1030</v>
      </c>
      <c r="B137" s="98">
        <v>1</v>
      </c>
      <c r="C137" s="99">
        <v>16</v>
      </c>
      <c r="D137" s="76">
        <v>0.51</v>
      </c>
      <c r="E137" s="77">
        <v>0.51</v>
      </c>
    </row>
    <row r="138" spans="1:5" x14ac:dyDescent="0.25">
      <c r="A138" s="75" t="s">
        <v>1031</v>
      </c>
      <c r="B138" s="98">
        <v>1</v>
      </c>
      <c r="C138" s="99">
        <v>7</v>
      </c>
      <c r="D138" s="76">
        <v>0.51</v>
      </c>
      <c r="E138" s="77">
        <v>0.51</v>
      </c>
    </row>
    <row r="139" spans="1:5" x14ac:dyDescent="0.25">
      <c r="A139" s="75" t="s">
        <v>1032</v>
      </c>
      <c r="B139" s="98">
        <v>1</v>
      </c>
      <c r="C139" s="99">
        <v>5</v>
      </c>
      <c r="D139" s="76">
        <v>0.51</v>
      </c>
      <c r="E139" s="77">
        <v>0.51</v>
      </c>
    </row>
    <row r="140" spans="1:5" x14ac:dyDescent="0.25">
      <c r="A140" s="75" t="s">
        <v>1033</v>
      </c>
      <c r="B140" s="98">
        <v>1</v>
      </c>
      <c r="C140" s="99">
        <v>23</v>
      </c>
      <c r="D140" s="76">
        <v>0.51</v>
      </c>
      <c r="E140" s="77">
        <v>0.51</v>
      </c>
    </row>
    <row r="141" spans="1:5" x14ac:dyDescent="0.25">
      <c r="A141" s="75" t="s">
        <v>1034</v>
      </c>
      <c r="B141" s="98">
        <v>1</v>
      </c>
      <c r="C141" s="99">
        <v>7</v>
      </c>
      <c r="D141" s="76">
        <v>0.52</v>
      </c>
      <c r="E141" s="77">
        <v>0.51</v>
      </c>
    </row>
    <row r="142" spans="1:5" x14ac:dyDescent="0.25">
      <c r="A142" s="75" t="s">
        <v>1035</v>
      </c>
      <c r="B142" s="98">
        <v>1</v>
      </c>
      <c r="C142" s="99">
        <v>4</v>
      </c>
      <c r="D142" s="76">
        <v>0.5</v>
      </c>
      <c r="E142" s="77">
        <v>0.5</v>
      </c>
    </row>
    <row r="143" spans="1:5" x14ac:dyDescent="0.25">
      <c r="A143" s="75" t="s">
        <v>1036</v>
      </c>
      <c r="B143" s="98">
        <v>1</v>
      </c>
      <c r="C143" s="99">
        <v>6</v>
      </c>
      <c r="D143" s="76">
        <v>0.5</v>
      </c>
      <c r="E143" s="77">
        <v>0.5</v>
      </c>
    </row>
    <row r="144" spans="1:5" x14ac:dyDescent="0.25">
      <c r="A144" s="75" t="s">
        <v>1037</v>
      </c>
      <c r="B144" s="98">
        <v>1</v>
      </c>
      <c r="C144" s="99">
        <v>2</v>
      </c>
      <c r="D144" s="76">
        <v>0.5</v>
      </c>
      <c r="E144" s="77">
        <v>0.5</v>
      </c>
    </row>
    <row r="145" spans="1:5" x14ac:dyDescent="0.25">
      <c r="A145" s="75" t="s">
        <v>1038</v>
      </c>
      <c r="B145" s="98">
        <v>1</v>
      </c>
      <c r="C145" s="99">
        <v>26</v>
      </c>
      <c r="D145" s="76">
        <v>0.5</v>
      </c>
      <c r="E145" s="77">
        <v>0.5</v>
      </c>
    </row>
    <row r="146" spans="1:5" x14ac:dyDescent="0.25">
      <c r="A146" s="75" t="s">
        <v>1039</v>
      </c>
      <c r="B146" s="98">
        <v>1</v>
      </c>
      <c r="C146" s="99">
        <v>24</v>
      </c>
      <c r="D146" s="76">
        <v>0.5</v>
      </c>
      <c r="E146" s="77">
        <v>0.5</v>
      </c>
    </row>
    <row r="147" spans="1:5" x14ac:dyDescent="0.25">
      <c r="A147" s="75" t="s">
        <v>1040</v>
      </c>
      <c r="B147" s="98">
        <v>1</v>
      </c>
      <c r="C147" s="99">
        <v>5</v>
      </c>
      <c r="D147" s="76">
        <v>0.5</v>
      </c>
      <c r="E147" s="77">
        <v>0.5</v>
      </c>
    </row>
    <row r="148" spans="1:5" x14ac:dyDescent="0.25">
      <c r="A148" s="75" t="s">
        <v>1041</v>
      </c>
      <c r="B148" s="98">
        <v>7</v>
      </c>
      <c r="C148" s="99">
        <v>1</v>
      </c>
      <c r="D148" s="76">
        <v>0.5</v>
      </c>
      <c r="E148" s="77">
        <v>0.5</v>
      </c>
    </row>
    <row r="149" spans="1:5" x14ac:dyDescent="0.25">
      <c r="A149" s="75" t="s">
        <v>1042</v>
      </c>
      <c r="B149" s="98">
        <v>4</v>
      </c>
      <c r="C149" s="99">
        <v>1</v>
      </c>
      <c r="D149" s="76">
        <v>0.5</v>
      </c>
      <c r="E149" s="77">
        <v>0.5</v>
      </c>
    </row>
    <row r="150" spans="1:5" x14ac:dyDescent="0.25">
      <c r="A150" s="75" t="s">
        <v>1043</v>
      </c>
      <c r="B150" s="98">
        <v>2</v>
      </c>
      <c r="C150" s="99">
        <v>1</v>
      </c>
      <c r="D150" s="76">
        <v>0.49</v>
      </c>
      <c r="E150" s="77">
        <v>0.49</v>
      </c>
    </row>
    <row r="151" spans="1:5" x14ac:dyDescent="0.25">
      <c r="A151" s="75" t="s">
        <v>1044</v>
      </c>
      <c r="B151" s="98">
        <v>1</v>
      </c>
      <c r="C151" s="99">
        <v>1</v>
      </c>
      <c r="D151" s="76">
        <v>0.49</v>
      </c>
      <c r="E151" s="77">
        <v>0.49</v>
      </c>
    </row>
    <row r="152" spans="1:5" x14ac:dyDescent="0.25">
      <c r="A152" s="75" t="s">
        <v>1045</v>
      </c>
      <c r="B152" s="98">
        <v>3</v>
      </c>
      <c r="C152" s="99">
        <v>1</v>
      </c>
      <c r="D152" s="76">
        <v>0.49</v>
      </c>
      <c r="E152" s="77">
        <v>0.49</v>
      </c>
    </row>
    <row r="153" spans="1:5" x14ac:dyDescent="0.25">
      <c r="A153" s="75" t="s">
        <v>1046</v>
      </c>
      <c r="B153" s="98">
        <v>2</v>
      </c>
      <c r="C153" s="99">
        <v>1</v>
      </c>
      <c r="D153" s="76">
        <v>0.49</v>
      </c>
      <c r="E153" s="77">
        <v>0.49</v>
      </c>
    </row>
    <row r="154" spans="1:5" x14ac:dyDescent="0.25">
      <c r="A154" s="75" t="s">
        <v>1047</v>
      </c>
      <c r="B154" s="98">
        <v>1</v>
      </c>
      <c r="C154" s="99">
        <v>11</v>
      </c>
      <c r="D154" s="76">
        <v>0.49</v>
      </c>
      <c r="E154" s="77">
        <v>0.49</v>
      </c>
    </row>
    <row r="155" spans="1:5" x14ac:dyDescent="0.25">
      <c r="A155" s="75" t="s">
        <v>1048</v>
      </c>
      <c r="B155" s="98">
        <v>1</v>
      </c>
      <c r="C155" s="99">
        <v>9</v>
      </c>
      <c r="D155" s="76">
        <v>0.49</v>
      </c>
      <c r="E155" s="77">
        <v>0.49</v>
      </c>
    </row>
    <row r="156" spans="1:5" x14ac:dyDescent="0.25">
      <c r="A156" s="75" t="s">
        <v>1049</v>
      </c>
      <c r="B156" s="98">
        <v>3</v>
      </c>
      <c r="C156" s="99">
        <v>1</v>
      </c>
      <c r="D156" s="76">
        <v>0.49</v>
      </c>
      <c r="E156" s="77">
        <v>0.49</v>
      </c>
    </row>
    <row r="157" spans="1:5" x14ac:dyDescent="0.25">
      <c r="A157" s="75" t="s">
        <v>1050</v>
      </c>
      <c r="B157" s="98">
        <v>9</v>
      </c>
      <c r="C157" s="99">
        <v>1</v>
      </c>
      <c r="D157" s="76">
        <v>0.49</v>
      </c>
      <c r="E157" s="77">
        <v>0.49</v>
      </c>
    </row>
    <row r="158" spans="1:5" x14ac:dyDescent="0.25">
      <c r="A158" s="75" t="s">
        <v>1051</v>
      </c>
      <c r="B158" s="98">
        <v>1</v>
      </c>
      <c r="C158" s="99">
        <v>3</v>
      </c>
      <c r="D158" s="76">
        <v>0.48</v>
      </c>
      <c r="E158" s="77">
        <v>0.48</v>
      </c>
    </row>
    <row r="159" spans="1:5" x14ac:dyDescent="0.25">
      <c r="A159" s="75" t="s">
        <v>1052</v>
      </c>
      <c r="B159" s="98">
        <v>1</v>
      </c>
      <c r="C159" s="99">
        <v>2</v>
      </c>
      <c r="D159" s="76">
        <v>0.48</v>
      </c>
      <c r="E159" s="77">
        <v>0.48</v>
      </c>
    </row>
    <row r="160" spans="1:5" x14ac:dyDescent="0.25">
      <c r="A160" s="75" t="s">
        <v>1053</v>
      </c>
      <c r="B160" s="98">
        <v>1</v>
      </c>
      <c r="C160" s="99">
        <v>4</v>
      </c>
      <c r="D160" s="76">
        <v>0.48</v>
      </c>
      <c r="E160" s="77">
        <v>0.48</v>
      </c>
    </row>
    <row r="161" spans="1:5" x14ac:dyDescent="0.25">
      <c r="A161" s="75" t="s">
        <v>1054</v>
      </c>
      <c r="B161" s="98">
        <v>1</v>
      </c>
      <c r="C161" s="99">
        <v>14</v>
      </c>
      <c r="D161" s="76">
        <v>0.48</v>
      </c>
      <c r="E161" s="77">
        <v>0.48</v>
      </c>
    </row>
    <row r="162" spans="1:5" x14ac:dyDescent="0.25">
      <c r="A162" s="75" t="s">
        <v>1055</v>
      </c>
      <c r="B162" s="98">
        <v>1</v>
      </c>
      <c r="C162" s="99">
        <v>3</v>
      </c>
      <c r="D162" s="76">
        <v>0.48</v>
      </c>
      <c r="E162" s="77">
        <v>0.48</v>
      </c>
    </row>
    <row r="163" spans="1:5" x14ac:dyDescent="0.25">
      <c r="A163" s="75" t="s">
        <v>1056</v>
      </c>
      <c r="B163" s="98">
        <v>1</v>
      </c>
      <c r="C163" s="99">
        <v>4</v>
      </c>
      <c r="D163" s="76">
        <v>0.48</v>
      </c>
      <c r="E163" s="77">
        <v>0.48</v>
      </c>
    </row>
    <row r="164" spans="1:5" x14ac:dyDescent="0.25">
      <c r="A164" s="75" t="s">
        <v>1057</v>
      </c>
      <c r="B164" s="98">
        <v>1</v>
      </c>
      <c r="C164" s="99">
        <v>4</v>
      </c>
      <c r="D164" s="76">
        <v>0.48</v>
      </c>
      <c r="E164" s="77">
        <v>0.48</v>
      </c>
    </row>
    <row r="165" spans="1:5" x14ac:dyDescent="0.25">
      <c r="A165" s="75" t="s">
        <v>1058</v>
      </c>
      <c r="B165" s="98">
        <v>1</v>
      </c>
      <c r="C165" s="99">
        <v>2</v>
      </c>
      <c r="D165" s="76">
        <v>0.48</v>
      </c>
      <c r="E165" s="77">
        <v>0.48</v>
      </c>
    </row>
    <row r="166" spans="1:5" x14ac:dyDescent="0.25">
      <c r="A166" s="75" t="s">
        <v>1059</v>
      </c>
      <c r="B166" s="98">
        <v>1</v>
      </c>
      <c r="C166" s="99">
        <v>16</v>
      </c>
      <c r="D166" s="76">
        <v>0.48</v>
      </c>
      <c r="E166" s="77">
        <v>0.48</v>
      </c>
    </row>
    <row r="167" spans="1:5" x14ac:dyDescent="0.25">
      <c r="A167" s="75" t="s">
        <v>1060</v>
      </c>
      <c r="B167" s="98">
        <v>6</v>
      </c>
      <c r="C167" s="99">
        <v>1</v>
      </c>
      <c r="D167" s="76">
        <v>0.48</v>
      </c>
      <c r="E167" s="77">
        <v>0.48</v>
      </c>
    </row>
    <row r="168" spans="1:5" x14ac:dyDescent="0.25">
      <c r="A168" s="75" t="s">
        <v>1061</v>
      </c>
      <c r="B168" s="98">
        <v>1</v>
      </c>
      <c r="C168" s="99">
        <v>1</v>
      </c>
      <c r="D168" s="76">
        <v>0.47000000000000003</v>
      </c>
      <c r="E168" s="77">
        <v>0.47000000000000003</v>
      </c>
    </row>
    <row r="169" spans="1:5" x14ac:dyDescent="0.25">
      <c r="A169" s="75" t="s">
        <v>1062</v>
      </c>
      <c r="B169" s="98">
        <v>1</v>
      </c>
      <c r="C169" s="99">
        <v>5</v>
      </c>
      <c r="D169" s="76">
        <v>0.47000000000000003</v>
      </c>
      <c r="E169" s="77">
        <v>0.47000000000000003</v>
      </c>
    </row>
    <row r="170" spans="1:5" x14ac:dyDescent="0.25">
      <c r="A170" s="75" t="s">
        <v>1063</v>
      </c>
      <c r="B170" s="98">
        <v>1</v>
      </c>
      <c r="C170" s="99">
        <v>1</v>
      </c>
      <c r="D170" s="76">
        <v>0.47000000000000003</v>
      </c>
      <c r="E170" s="77">
        <v>0.47000000000000003</v>
      </c>
    </row>
    <row r="171" spans="1:5" x14ac:dyDescent="0.25">
      <c r="A171" s="75" t="s">
        <v>1064</v>
      </c>
      <c r="B171" s="98">
        <v>1</v>
      </c>
      <c r="C171" s="99">
        <v>20</v>
      </c>
      <c r="D171" s="76">
        <v>0.47000000000000003</v>
      </c>
      <c r="E171" s="77">
        <v>0.47000000000000003</v>
      </c>
    </row>
    <row r="172" spans="1:5" x14ac:dyDescent="0.25">
      <c r="A172" s="75" t="s">
        <v>1065</v>
      </c>
      <c r="B172" s="98">
        <v>1</v>
      </c>
      <c r="C172" s="99">
        <v>5</v>
      </c>
      <c r="D172" s="76">
        <v>0.47000000000000003</v>
      </c>
      <c r="E172" s="77">
        <v>0.47000000000000003</v>
      </c>
    </row>
    <row r="173" spans="1:5" x14ac:dyDescent="0.25">
      <c r="A173" s="75" t="s">
        <v>1066</v>
      </c>
      <c r="B173" s="98">
        <v>2</v>
      </c>
      <c r="C173" s="99">
        <v>1</v>
      </c>
      <c r="D173" s="76">
        <v>0.47000000000000003</v>
      </c>
      <c r="E173" s="77">
        <v>0.47000000000000003</v>
      </c>
    </row>
    <row r="174" spans="1:5" x14ac:dyDescent="0.25">
      <c r="A174" s="75" t="s">
        <v>1067</v>
      </c>
      <c r="B174" s="98">
        <v>8</v>
      </c>
      <c r="C174" s="99">
        <v>1</v>
      </c>
      <c r="D174" s="76">
        <v>0.47000000000000003</v>
      </c>
      <c r="E174" s="77">
        <v>0.47000000000000003</v>
      </c>
    </row>
    <row r="175" spans="1:5" x14ac:dyDescent="0.25">
      <c r="A175" s="75" t="s">
        <v>1068</v>
      </c>
      <c r="B175" s="98">
        <v>1</v>
      </c>
      <c r="C175" s="99">
        <v>1</v>
      </c>
      <c r="D175" s="76">
        <v>0.47000000000000003</v>
      </c>
      <c r="E175" s="77">
        <v>0.47000000000000003</v>
      </c>
    </row>
    <row r="176" spans="1:5" x14ac:dyDescent="0.25">
      <c r="A176" s="75" t="s">
        <v>1069</v>
      </c>
      <c r="B176" s="98">
        <v>1</v>
      </c>
      <c r="C176" s="99">
        <v>20</v>
      </c>
      <c r="D176" s="76">
        <v>0.46</v>
      </c>
      <c r="E176" s="77">
        <v>0.46</v>
      </c>
    </row>
    <row r="177" spans="1:5" x14ac:dyDescent="0.25">
      <c r="A177" s="75" t="s">
        <v>1070</v>
      </c>
      <c r="B177" s="98">
        <v>1</v>
      </c>
      <c r="C177" s="99">
        <v>9</v>
      </c>
      <c r="D177" s="76">
        <v>0.46</v>
      </c>
      <c r="E177" s="77">
        <v>0.46</v>
      </c>
    </row>
    <row r="178" spans="1:5" x14ac:dyDescent="0.25">
      <c r="A178" s="75" t="s">
        <v>1071</v>
      </c>
      <c r="B178" s="98">
        <v>1</v>
      </c>
      <c r="C178" s="99">
        <v>8</v>
      </c>
      <c r="D178" s="76">
        <v>0.46</v>
      </c>
      <c r="E178" s="77">
        <v>0.46</v>
      </c>
    </row>
    <row r="179" spans="1:5" x14ac:dyDescent="0.25">
      <c r="A179" s="75" t="s">
        <v>1072</v>
      </c>
      <c r="B179" s="98">
        <v>1</v>
      </c>
      <c r="C179" s="99">
        <v>13</v>
      </c>
      <c r="D179" s="76">
        <v>0.46</v>
      </c>
      <c r="E179" s="77">
        <v>0.46</v>
      </c>
    </row>
    <row r="180" spans="1:5" x14ac:dyDescent="0.25">
      <c r="A180" s="75" t="s">
        <v>1073</v>
      </c>
      <c r="B180" s="98">
        <v>1</v>
      </c>
      <c r="C180" s="99">
        <v>11</v>
      </c>
      <c r="D180" s="76">
        <v>0.46</v>
      </c>
      <c r="E180" s="77">
        <v>0.46</v>
      </c>
    </row>
    <row r="181" spans="1:5" x14ac:dyDescent="0.25">
      <c r="A181" s="75" t="s">
        <v>1074</v>
      </c>
      <c r="B181" s="98">
        <v>1</v>
      </c>
      <c r="C181" s="99">
        <v>2</v>
      </c>
      <c r="D181" s="76">
        <v>0.46</v>
      </c>
      <c r="E181" s="77">
        <v>0.46</v>
      </c>
    </row>
    <row r="182" spans="1:5" x14ac:dyDescent="0.25">
      <c r="A182" s="75" t="s">
        <v>1075</v>
      </c>
      <c r="B182" s="98">
        <v>2</v>
      </c>
      <c r="C182" s="99">
        <v>1</v>
      </c>
      <c r="D182" s="76">
        <v>0.46</v>
      </c>
      <c r="E182" s="77">
        <v>0.46</v>
      </c>
    </row>
    <row r="183" spans="1:5" x14ac:dyDescent="0.25">
      <c r="A183" s="75" t="s">
        <v>1076</v>
      </c>
      <c r="B183" s="98">
        <v>3</v>
      </c>
      <c r="C183" s="99">
        <v>1</v>
      </c>
      <c r="D183" s="76">
        <v>0.45</v>
      </c>
      <c r="E183" s="77">
        <v>0.45</v>
      </c>
    </row>
    <row r="184" spans="1:5" x14ac:dyDescent="0.25">
      <c r="A184" s="75" t="s">
        <v>1077</v>
      </c>
      <c r="B184" s="98">
        <v>1</v>
      </c>
      <c r="C184" s="99">
        <v>5</v>
      </c>
      <c r="D184" s="76">
        <v>0.45</v>
      </c>
      <c r="E184" s="77">
        <v>0.45</v>
      </c>
    </row>
    <row r="185" spans="1:5" x14ac:dyDescent="0.25">
      <c r="A185" s="75" t="s">
        <v>1078</v>
      </c>
      <c r="B185" s="98">
        <v>5</v>
      </c>
      <c r="C185" s="99">
        <v>1</v>
      </c>
      <c r="D185" s="76">
        <v>0.45</v>
      </c>
      <c r="E185" s="77">
        <v>0.45</v>
      </c>
    </row>
    <row r="186" spans="1:5" x14ac:dyDescent="0.25">
      <c r="A186" s="75" t="s">
        <v>1079</v>
      </c>
      <c r="B186" s="98">
        <v>1</v>
      </c>
      <c r="C186" s="99">
        <v>1</v>
      </c>
      <c r="D186" s="76">
        <v>0.45</v>
      </c>
      <c r="E186" s="77">
        <v>0.45</v>
      </c>
    </row>
    <row r="187" spans="1:5" x14ac:dyDescent="0.25">
      <c r="A187" s="75" t="s">
        <v>1080</v>
      </c>
      <c r="B187" s="98">
        <v>1</v>
      </c>
      <c r="C187" s="99">
        <v>27</v>
      </c>
      <c r="D187" s="76">
        <v>0.44</v>
      </c>
      <c r="E187" s="77">
        <v>0.44</v>
      </c>
    </row>
    <row r="188" spans="1:5" x14ac:dyDescent="0.25">
      <c r="A188" s="75" t="s">
        <v>1081</v>
      </c>
      <c r="B188" s="98">
        <v>1</v>
      </c>
      <c r="C188" s="99">
        <v>28</v>
      </c>
      <c r="D188" s="76">
        <v>0.44</v>
      </c>
      <c r="E188" s="77">
        <v>0.44</v>
      </c>
    </row>
    <row r="189" spans="1:5" x14ac:dyDescent="0.25">
      <c r="A189" s="75" t="s">
        <v>1082</v>
      </c>
      <c r="B189" s="98">
        <v>1</v>
      </c>
      <c r="C189" s="99">
        <v>3</v>
      </c>
      <c r="D189" s="76">
        <v>0.44</v>
      </c>
      <c r="E189" s="77">
        <v>0.44</v>
      </c>
    </row>
    <row r="190" spans="1:5" x14ac:dyDescent="0.25">
      <c r="A190" s="75" t="s">
        <v>1083</v>
      </c>
      <c r="B190" s="98">
        <v>1</v>
      </c>
      <c r="C190" s="99">
        <v>4</v>
      </c>
      <c r="D190" s="76">
        <v>0.44</v>
      </c>
      <c r="E190" s="77">
        <v>0.44</v>
      </c>
    </row>
    <row r="191" spans="1:5" x14ac:dyDescent="0.25">
      <c r="A191" s="75" t="s">
        <v>1084</v>
      </c>
      <c r="B191" s="98">
        <v>1</v>
      </c>
      <c r="C191" s="99">
        <v>20</v>
      </c>
      <c r="D191" s="76">
        <v>0.44</v>
      </c>
      <c r="E191" s="77">
        <v>0.44</v>
      </c>
    </row>
    <row r="192" spans="1:5" x14ac:dyDescent="0.25">
      <c r="A192" s="75" t="s">
        <v>1085</v>
      </c>
      <c r="B192" s="98">
        <v>6</v>
      </c>
      <c r="C192" s="99">
        <v>1</v>
      </c>
      <c r="D192" s="76">
        <v>0.44</v>
      </c>
      <c r="E192" s="77">
        <v>0.44</v>
      </c>
    </row>
    <row r="193" spans="1:5" x14ac:dyDescent="0.25">
      <c r="A193" s="75" t="s">
        <v>1086</v>
      </c>
      <c r="B193" s="98">
        <v>5</v>
      </c>
      <c r="C193" s="99">
        <v>1</v>
      </c>
      <c r="D193" s="76">
        <v>0.43</v>
      </c>
      <c r="E193" s="77">
        <v>0.43</v>
      </c>
    </row>
    <row r="194" spans="1:5" x14ac:dyDescent="0.25">
      <c r="A194" s="75" t="s">
        <v>1087</v>
      </c>
      <c r="B194" s="98">
        <v>1</v>
      </c>
      <c r="C194" s="99">
        <v>7</v>
      </c>
      <c r="D194" s="76">
        <v>0.43</v>
      </c>
      <c r="E194" s="77">
        <v>0.43</v>
      </c>
    </row>
    <row r="195" spans="1:5" x14ac:dyDescent="0.25">
      <c r="A195" s="75" t="s">
        <v>1088</v>
      </c>
      <c r="B195" s="98">
        <v>1</v>
      </c>
      <c r="C195" s="99">
        <v>6</v>
      </c>
      <c r="D195" s="76">
        <v>0.43</v>
      </c>
      <c r="E195" s="77">
        <v>0.43</v>
      </c>
    </row>
    <row r="196" spans="1:5" x14ac:dyDescent="0.25">
      <c r="A196" s="75" t="s">
        <v>1089</v>
      </c>
      <c r="B196" s="98">
        <v>1</v>
      </c>
      <c r="C196" s="99">
        <v>3</v>
      </c>
      <c r="D196" s="76">
        <v>0.43</v>
      </c>
      <c r="E196" s="77">
        <v>0.43</v>
      </c>
    </row>
    <row r="197" spans="1:5" x14ac:dyDescent="0.25">
      <c r="A197" s="75" t="s">
        <v>1090</v>
      </c>
      <c r="B197" s="98">
        <v>1</v>
      </c>
      <c r="C197" s="99">
        <v>12</v>
      </c>
      <c r="D197" s="76">
        <v>0.43</v>
      </c>
      <c r="E197" s="77">
        <v>0.43</v>
      </c>
    </row>
    <row r="198" spans="1:5" x14ac:dyDescent="0.25">
      <c r="A198" s="75" t="s">
        <v>1091</v>
      </c>
      <c r="B198" s="98">
        <v>1</v>
      </c>
      <c r="C198" s="99">
        <v>5</v>
      </c>
      <c r="D198" s="76">
        <v>0.43</v>
      </c>
      <c r="E198" s="77">
        <v>0.43</v>
      </c>
    </row>
    <row r="199" spans="1:5" x14ac:dyDescent="0.25">
      <c r="A199" s="75" t="s">
        <v>1092</v>
      </c>
      <c r="B199" s="98">
        <v>1</v>
      </c>
      <c r="C199" s="99">
        <v>5</v>
      </c>
      <c r="D199" s="76">
        <v>0.43</v>
      </c>
      <c r="E199" s="77">
        <v>0.43</v>
      </c>
    </row>
    <row r="200" spans="1:5" x14ac:dyDescent="0.25">
      <c r="A200" s="75" t="s">
        <v>1093</v>
      </c>
      <c r="B200" s="98">
        <v>1</v>
      </c>
      <c r="C200" s="99">
        <v>6</v>
      </c>
      <c r="D200" s="76">
        <v>0.43</v>
      </c>
      <c r="E200" s="77">
        <v>0.43</v>
      </c>
    </row>
    <row r="201" spans="1:5" x14ac:dyDescent="0.25">
      <c r="A201" s="75" t="s">
        <v>1094</v>
      </c>
      <c r="B201" s="98">
        <v>2</v>
      </c>
      <c r="C201" s="99">
        <v>1</v>
      </c>
      <c r="D201" s="76">
        <v>0.43</v>
      </c>
      <c r="E201" s="77">
        <v>0.43</v>
      </c>
    </row>
    <row r="202" spans="1:5" x14ac:dyDescent="0.25">
      <c r="A202" s="75" t="s">
        <v>1095</v>
      </c>
      <c r="B202" s="98">
        <v>4</v>
      </c>
      <c r="C202" s="99">
        <v>1</v>
      </c>
      <c r="D202" s="76">
        <v>0.43</v>
      </c>
      <c r="E202" s="77">
        <v>0.43</v>
      </c>
    </row>
    <row r="203" spans="1:5" x14ac:dyDescent="0.25">
      <c r="A203" s="75" t="s">
        <v>1096</v>
      </c>
      <c r="B203" s="98">
        <v>1</v>
      </c>
      <c r="C203" s="99">
        <v>5</v>
      </c>
      <c r="D203" s="76">
        <v>0.42</v>
      </c>
      <c r="E203" s="77">
        <v>0.42</v>
      </c>
    </row>
    <row r="204" spans="1:5" x14ac:dyDescent="0.25">
      <c r="A204" s="75" t="s">
        <v>1097</v>
      </c>
      <c r="B204" s="98">
        <v>1</v>
      </c>
      <c r="C204" s="99">
        <v>2</v>
      </c>
      <c r="D204" s="76">
        <v>0.41000000000000003</v>
      </c>
      <c r="E204" s="77">
        <v>0.41000000000000003</v>
      </c>
    </row>
    <row r="205" spans="1:5" x14ac:dyDescent="0.25">
      <c r="A205" s="75" t="s">
        <v>1098</v>
      </c>
      <c r="B205" s="98">
        <v>1</v>
      </c>
      <c r="C205" s="99">
        <v>2</v>
      </c>
      <c r="D205" s="76">
        <v>0.41000000000000003</v>
      </c>
      <c r="E205" s="77">
        <v>0.41000000000000003</v>
      </c>
    </row>
    <row r="206" spans="1:5" x14ac:dyDescent="0.25">
      <c r="A206" s="75" t="s">
        <v>1099</v>
      </c>
      <c r="B206" s="98">
        <v>1</v>
      </c>
      <c r="C206" s="99">
        <v>17</v>
      </c>
      <c r="D206" s="76">
        <v>0.41000000000000003</v>
      </c>
      <c r="E206" s="77">
        <v>0.41000000000000003</v>
      </c>
    </row>
    <row r="207" spans="1:5" x14ac:dyDescent="0.25">
      <c r="A207" s="75" t="s">
        <v>1100</v>
      </c>
      <c r="B207" s="98">
        <v>1</v>
      </c>
      <c r="C207" s="99">
        <v>4</v>
      </c>
      <c r="D207" s="76">
        <v>0.41000000000000003</v>
      </c>
      <c r="E207" s="77">
        <v>0.41000000000000003</v>
      </c>
    </row>
    <row r="208" spans="1:5" x14ac:dyDescent="0.25">
      <c r="A208" s="75" t="s">
        <v>1101</v>
      </c>
      <c r="B208" s="98">
        <v>2</v>
      </c>
      <c r="C208" s="99">
        <v>1</v>
      </c>
      <c r="D208" s="76">
        <v>0.4</v>
      </c>
      <c r="E208" s="77">
        <v>0.4</v>
      </c>
    </row>
    <row r="209" spans="1:5" x14ac:dyDescent="0.25">
      <c r="A209" s="75" t="s">
        <v>1102</v>
      </c>
      <c r="B209" s="98">
        <v>1</v>
      </c>
      <c r="C209" s="99">
        <v>3</v>
      </c>
      <c r="D209" s="76">
        <v>0.4</v>
      </c>
      <c r="E209" s="77">
        <v>0.4</v>
      </c>
    </row>
    <row r="210" spans="1:5" x14ac:dyDescent="0.25">
      <c r="A210" s="75" t="s">
        <v>1103</v>
      </c>
      <c r="B210" s="98">
        <v>1</v>
      </c>
      <c r="C210" s="99">
        <v>7</v>
      </c>
      <c r="D210" s="76">
        <v>0.4</v>
      </c>
      <c r="E210" s="77">
        <v>0.4</v>
      </c>
    </row>
    <row r="211" spans="1:5" x14ac:dyDescent="0.25">
      <c r="A211" s="75" t="s">
        <v>1104</v>
      </c>
      <c r="B211" s="98">
        <v>1</v>
      </c>
      <c r="C211" s="99">
        <v>4</v>
      </c>
      <c r="D211" s="76">
        <v>0.4</v>
      </c>
      <c r="E211" s="77">
        <v>0.4</v>
      </c>
    </row>
    <row r="212" spans="1:5" x14ac:dyDescent="0.25">
      <c r="A212" s="75" t="s">
        <v>1105</v>
      </c>
      <c r="B212" s="98">
        <v>2</v>
      </c>
      <c r="C212" s="99">
        <v>1</v>
      </c>
      <c r="D212" s="76">
        <v>0.4</v>
      </c>
      <c r="E212" s="77">
        <v>0.4</v>
      </c>
    </row>
    <row r="213" spans="1:5" x14ac:dyDescent="0.25">
      <c r="A213" s="75" t="s">
        <v>1106</v>
      </c>
      <c r="B213" s="98">
        <v>1</v>
      </c>
      <c r="C213" s="99">
        <v>2</v>
      </c>
      <c r="D213" s="76">
        <v>0.4</v>
      </c>
      <c r="E213" s="77">
        <v>0.4</v>
      </c>
    </row>
    <row r="214" spans="1:5" x14ac:dyDescent="0.25">
      <c r="A214" s="75" t="s">
        <v>1107</v>
      </c>
      <c r="B214" s="98">
        <v>1</v>
      </c>
      <c r="C214" s="99">
        <v>6</v>
      </c>
      <c r="D214" s="76">
        <v>0.39</v>
      </c>
      <c r="E214" s="77">
        <v>0.39</v>
      </c>
    </row>
    <row r="215" spans="1:5" x14ac:dyDescent="0.25">
      <c r="A215" s="75" t="s">
        <v>1108</v>
      </c>
      <c r="B215" s="98">
        <v>1</v>
      </c>
      <c r="C215" s="99">
        <v>15</v>
      </c>
      <c r="D215" s="76">
        <v>0.39</v>
      </c>
      <c r="E215" s="77">
        <v>0.39</v>
      </c>
    </row>
    <row r="216" spans="1:5" x14ac:dyDescent="0.25">
      <c r="A216" s="75" t="s">
        <v>1109</v>
      </c>
      <c r="B216" s="98">
        <v>1</v>
      </c>
      <c r="C216" s="99">
        <v>1</v>
      </c>
      <c r="D216" s="76">
        <v>0.38</v>
      </c>
      <c r="E216" s="77">
        <v>0.38</v>
      </c>
    </row>
    <row r="217" spans="1:5" x14ac:dyDescent="0.25">
      <c r="A217" s="75" t="s">
        <v>1110</v>
      </c>
      <c r="B217" s="98">
        <v>3</v>
      </c>
      <c r="C217" s="99">
        <v>1</v>
      </c>
      <c r="D217" s="76">
        <v>0.38</v>
      </c>
      <c r="E217" s="77">
        <v>0.38</v>
      </c>
    </row>
    <row r="218" spans="1:5" x14ac:dyDescent="0.25">
      <c r="A218" s="75" t="s">
        <v>1111</v>
      </c>
      <c r="B218" s="98">
        <v>4</v>
      </c>
      <c r="C218" s="99">
        <v>1</v>
      </c>
      <c r="D218" s="76">
        <v>0.38</v>
      </c>
      <c r="E218" s="77">
        <v>0.38</v>
      </c>
    </row>
    <row r="219" spans="1:5" x14ac:dyDescent="0.25">
      <c r="A219" s="75" t="s">
        <v>1112</v>
      </c>
      <c r="B219" s="98">
        <v>1</v>
      </c>
      <c r="C219" s="99">
        <v>2</v>
      </c>
      <c r="D219" s="76">
        <v>0.38</v>
      </c>
      <c r="E219" s="77">
        <v>0.38</v>
      </c>
    </row>
    <row r="220" spans="1:5" x14ac:dyDescent="0.25">
      <c r="A220" s="75" t="s">
        <v>1113</v>
      </c>
      <c r="B220" s="98">
        <v>1</v>
      </c>
      <c r="C220" s="99">
        <v>11</v>
      </c>
      <c r="D220" s="76">
        <v>0.38</v>
      </c>
      <c r="E220" s="77">
        <v>0.38</v>
      </c>
    </row>
    <row r="221" spans="1:5" x14ac:dyDescent="0.25">
      <c r="A221" s="75" t="s">
        <v>1114</v>
      </c>
      <c r="B221" s="98">
        <v>1</v>
      </c>
      <c r="C221" s="99">
        <v>35</v>
      </c>
      <c r="D221" s="76">
        <v>0.38</v>
      </c>
      <c r="E221" s="77">
        <v>0.37</v>
      </c>
    </row>
    <row r="222" spans="1:5" x14ac:dyDescent="0.25">
      <c r="A222" s="75" t="s">
        <v>1115</v>
      </c>
      <c r="B222" s="98">
        <v>1</v>
      </c>
      <c r="C222" s="99">
        <v>3</v>
      </c>
      <c r="D222" s="76">
        <v>0.37</v>
      </c>
      <c r="E222" s="77">
        <v>0.37</v>
      </c>
    </row>
    <row r="223" spans="1:5" x14ac:dyDescent="0.25">
      <c r="A223" s="75" t="s">
        <v>1116</v>
      </c>
      <c r="B223" s="98">
        <v>1</v>
      </c>
      <c r="C223" s="99">
        <v>16</v>
      </c>
      <c r="D223" s="76">
        <v>0.37</v>
      </c>
      <c r="E223" s="77">
        <v>0.37</v>
      </c>
    </row>
    <row r="224" spans="1:5" x14ac:dyDescent="0.25">
      <c r="A224" s="75" t="s">
        <v>1117</v>
      </c>
      <c r="B224" s="98">
        <v>1</v>
      </c>
      <c r="C224" s="99">
        <v>3</v>
      </c>
      <c r="D224" s="76">
        <v>0.36</v>
      </c>
      <c r="E224" s="77">
        <v>0.36</v>
      </c>
    </row>
    <row r="225" spans="1:5" x14ac:dyDescent="0.25">
      <c r="A225" s="75" t="s">
        <v>1118</v>
      </c>
      <c r="B225" s="98">
        <v>1</v>
      </c>
      <c r="C225" s="99">
        <v>6</v>
      </c>
      <c r="D225" s="76">
        <v>0.36</v>
      </c>
      <c r="E225" s="77">
        <v>0.36</v>
      </c>
    </row>
    <row r="226" spans="1:5" x14ac:dyDescent="0.25">
      <c r="A226" s="75" t="s">
        <v>1119</v>
      </c>
      <c r="B226" s="98">
        <v>1</v>
      </c>
      <c r="C226" s="99">
        <v>63</v>
      </c>
      <c r="D226" s="76">
        <v>0.36</v>
      </c>
      <c r="E226" s="77">
        <v>0.36</v>
      </c>
    </row>
    <row r="227" spans="1:5" x14ac:dyDescent="0.25">
      <c r="A227" s="75" t="s">
        <v>1120</v>
      </c>
      <c r="B227" s="98">
        <v>1</v>
      </c>
      <c r="C227" s="99">
        <v>24</v>
      </c>
      <c r="D227" s="76">
        <v>0.36</v>
      </c>
      <c r="E227" s="77">
        <v>0.36</v>
      </c>
    </row>
    <row r="228" spans="1:5" x14ac:dyDescent="0.25">
      <c r="A228" s="75" t="s">
        <v>1121</v>
      </c>
      <c r="B228" s="98">
        <v>6</v>
      </c>
      <c r="C228" s="99">
        <v>1</v>
      </c>
      <c r="D228" s="76">
        <v>0.36</v>
      </c>
      <c r="E228" s="77">
        <v>0.36</v>
      </c>
    </row>
    <row r="229" spans="1:5" x14ac:dyDescent="0.25">
      <c r="A229" s="75" t="s">
        <v>1122</v>
      </c>
      <c r="B229" s="98">
        <v>6</v>
      </c>
      <c r="C229" s="99">
        <v>1</v>
      </c>
      <c r="D229" s="76">
        <v>0.36</v>
      </c>
      <c r="E229" s="77">
        <v>0.36</v>
      </c>
    </row>
    <row r="230" spans="1:5" x14ac:dyDescent="0.25">
      <c r="A230" s="75" t="s">
        <v>1123</v>
      </c>
      <c r="B230" s="98">
        <v>7</v>
      </c>
      <c r="C230" s="99">
        <v>1</v>
      </c>
      <c r="D230" s="76">
        <v>0.35000000000000003</v>
      </c>
      <c r="E230" s="77">
        <v>0.35000000000000003</v>
      </c>
    </row>
    <row r="231" spans="1:5" x14ac:dyDescent="0.25">
      <c r="A231" s="75" t="s">
        <v>1124</v>
      </c>
      <c r="B231" s="98">
        <v>1</v>
      </c>
      <c r="C231" s="99">
        <v>7</v>
      </c>
      <c r="D231" s="76">
        <v>0.35000000000000003</v>
      </c>
      <c r="E231" s="77">
        <v>0.35000000000000003</v>
      </c>
    </row>
    <row r="232" spans="1:5" x14ac:dyDescent="0.25">
      <c r="A232" s="75" t="s">
        <v>1125</v>
      </c>
      <c r="B232" s="98">
        <v>1</v>
      </c>
      <c r="C232" s="99">
        <v>2</v>
      </c>
      <c r="D232" s="76">
        <v>0.35000000000000003</v>
      </c>
      <c r="E232" s="77">
        <v>0.35000000000000003</v>
      </c>
    </row>
    <row r="233" spans="1:5" x14ac:dyDescent="0.25">
      <c r="A233" s="75" t="s">
        <v>1126</v>
      </c>
      <c r="B233" s="98">
        <v>1</v>
      </c>
      <c r="C233" s="99">
        <v>1</v>
      </c>
      <c r="D233" s="76">
        <v>0.35000000000000003</v>
      </c>
      <c r="E233" s="77">
        <v>0.35000000000000003</v>
      </c>
    </row>
    <row r="234" spans="1:5" x14ac:dyDescent="0.25">
      <c r="A234" s="75" t="s">
        <v>1127</v>
      </c>
      <c r="B234" s="98">
        <v>1</v>
      </c>
      <c r="C234" s="99">
        <v>25</v>
      </c>
      <c r="D234" s="76">
        <v>0.35000000000000003</v>
      </c>
      <c r="E234" s="77">
        <v>0.35000000000000003</v>
      </c>
    </row>
    <row r="235" spans="1:5" x14ac:dyDescent="0.25">
      <c r="A235" s="75" t="s">
        <v>1128</v>
      </c>
      <c r="B235" s="98">
        <v>1</v>
      </c>
      <c r="C235" s="99">
        <v>2</v>
      </c>
      <c r="D235" s="76">
        <v>0.34</v>
      </c>
      <c r="E235" s="77">
        <v>0.34</v>
      </c>
    </row>
    <row r="236" spans="1:5" x14ac:dyDescent="0.25">
      <c r="A236" s="75" t="s">
        <v>1129</v>
      </c>
      <c r="B236" s="98">
        <v>1</v>
      </c>
      <c r="C236" s="99">
        <v>2</v>
      </c>
      <c r="D236" s="76">
        <v>0.33</v>
      </c>
      <c r="E236" s="77">
        <v>0.34</v>
      </c>
    </row>
    <row r="237" spans="1:5" x14ac:dyDescent="0.25">
      <c r="A237" s="75" t="s">
        <v>1130</v>
      </c>
      <c r="B237" s="98">
        <v>1</v>
      </c>
      <c r="C237" s="99">
        <v>8</v>
      </c>
      <c r="D237" s="76">
        <v>0.34</v>
      </c>
      <c r="E237" s="77">
        <v>0.34</v>
      </c>
    </row>
    <row r="238" spans="1:5" x14ac:dyDescent="0.25">
      <c r="A238" s="75" t="s">
        <v>1131</v>
      </c>
      <c r="B238" s="98">
        <v>1</v>
      </c>
      <c r="C238" s="99">
        <v>8</v>
      </c>
      <c r="D238" s="76">
        <v>0.34</v>
      </c>
      <c r="E238" s="77">
        <v>0.34</v>
      </c>
    </row>
    <row r="239" spans="1:5" x14ac:dyDescent="0.25">
      <c r="A239" s="75" t="s">
        <v>1132</v>
      </c>
      <c r="B239" s="98">
        <v>1</v>
      </c>
      <c r="C239" s="99">
        <v>1</v>
      </c>
      <c r="D239" s="76">
        <v>0.32</v>
      </c>
      <c r="E239" s="77">
        <v>0.33</v>
      </c>
    </row>
    <row r="240" spans="1:5" x14ac:dyDescent="0.25">
      <c r="A240" s="75" t="s">
        <v>1133</v>
      </c>
      <c r="B240" s="98">
        <v>1</v>
      </c>
      <c r="C240" s="99">
        <v>11</v>
      </c>
      <c r="D240" s="76">
        <v>0.33</v>
      </c>
      <c r="E240" s="77">
        <v>0.33</v>
      </c>
    </row>
    <row r="241" spans="1:5" x14ac:dyDescent="0.25">
      <c r="A241" s="75" t="s">
        <v>1134</v>
      </c>
      <c r="B241" s="98">
        <v>4</v>
      </c>
      <c r="C241" s="99">
        <v>1</v>
      </c>
      <c r="D241" s="76">
        <v>0.33</v>
      </c>
      <c r="E241" s="77">
        <v>0.33</v>
      </c>
    </row>
    <row r="242" spans="1:5" x14ac:dyDescent="0.25">
      <c r="A242" s="75" t="s">
        <v>1135</v>
      </c>
      <c r="B242" s="98">
        <v>4</v>
      </c>
      <c r="C242" s="99">
        <v>1</v>
      </c>
      <c r="D242" s="76">
        <v>0.33</v>
      </c>
      <c r="E242" s="77">
        <v>0.33</v>
      </c>
    </row>
    <row r="243" spans="1:5" x14ac:dyDescent="0.25">
      <c r="A243" s="75" t="s">
        <v>1136</v>
      </c>
      <c r="B243" s="98">
        <v>3</v>
      </c>
      <c r="C243" s="99">
        <v>1</v>
      </c>
      <c r="D243" s="76">
        <v>0.33</v>
      </c>
      <c r="E243" s="77">
        <v>0.33</v>
      </c>
    </row>
    <row r="244" spans="1:5" x14ac:dyDescent="0.25">
      <c r="A244" s="75" t="s">
        <v>1137</v>
      </c>
      <c r="B244" s="98">
        <v>3</v>
      </c>
      <c r="C244" s="99">
        <v>1</v>
      </c>
      <c r="D244" s="76">
        <v>0.33</v>
      </c>
      <c r="E244" s="77">
        <v>0.33</v>
      </c>
    </row>
    <row r="245" spans="1:5" x14ac:dyDescent="0.25">
      <c r="A245" s="75" t="s">
        <v>1138</v>
      </c>
      <c r="B245" s="98">
        <v>1</v>
      </c>
      <c r="C245" s="99">
        <v>2</v>
      </c>
      <c r="D245" s="76">
        <v>0.32</v>
      </c>
      <c r="E245" s="77">
        <v>0.32</v>
      </c>
    </row>
    <row r="246" spans="1:5" x14ac:dyDescent="0.25">
      <c r="A246" s="75" t="s">
        <v>1139</v>
      </c>
      <c r="B246" s="98">
        <v>1</v>
      </c>
      <c r="C246" s="99">
        <v>8</v>
      </c>
      <c r="D246" s="76">
        <v>0.32</v>
      </c>
      <c r="E246" s="77">
        <v>0.32</v>
      </c>
    </row>
    <row r="247" spans="1:5" x14ac:dyDescent="0.25">
      <c r="A247" s="75" t="s">
        <v>1140</v>
      </c>
      <c r="B247" s="98">
        <v>1</v>
      </c>
      <c r="C247" s="99">
        <v>1</v>
      </c>
      <c r="D247" s="76">
        <v>0.32</v>
      </c>
      <c r="E247" s="77">
        <v>0.32</v>
      </c>
    </row>
    <row r="248" spans="1:5" x14ac:dyDescent="0.25">
      <c r="A248" s="75" t="s">
        <v>1141</v>
      </c>
      <c r="B248" s="98">
        <v>1</v>
      </c>
      <c r="C248" s="99">
        <v>10</v>
      </c>
      <c r="D248" s="76">
        <v>0.32</v>
      </c>
      <c r="E248" s="77">
        <v>0.32</v>
      </c>
    </row>
    <row r="249" spans="1:5" x14ac:dyDescent="0.25">
      <c r="A249" s="75" t="s">
        <v>1142</v>
      </c>
      <c r="B249" s="98">
        <v>1</v>
      </c>
      <c r="C249" s="99">
        <v>3</v>
      </c>
      <c r="D249" s="76">
        <v>0.3</v>
      </c>
      <c r="E249" s="77">
        <v>0.3</v>
      </c>
    </row>
    <row r="250" spans="1:5" x14ac:dyDescent="0.25">
      <c r="A250" s="75" t="s">
        <v>1143</v>
      </c>
      <c r="B250" s="98">
        <v>1</v>
      </c>
      <c r="C250" s="99">
        <v>1</v>
      </c>
      <c r="D250" s="76">
        <v>0.28999999999999998</v>
      </c>
      <c r="E250" s="77">
        <v>0.3</v>
      </c>
    </row>
    <row r="251" spans="1:5" x14ac:dyDescent="0.25">
      <c r="A251" s="75" t="s">
        <v>1144</v>
      </c>
      <c r="B251" s="98">
        <v>1</v>
      </c>
      <c r="C251" s="99">
        <v>2</v>
      </c>
      <c r="D251" s="76">
        <v>0.3</v>
      </c>
      <c r="E251" s="77">
        <v>0.3</v>
      </c>
    </row>
    <row r="252" spans="1:5" x14ac:dyDescent="0.25">
      <c r="A252" s="75" t="s">
        <v>1145</v>
      </c>
      <c r="B252" s="98">
        <v>2</v>
      </c>
      <c r="C252" s="99">
        <v>1</v>
      </c>
      <c r="D252" s="76">
        <v>0.3</v>
      </c>
      <c r="E252" s="77">
        <v>0.3</v>
      </c>
    </row>
    <row r="253" spans="1:5" x14ac:dyDescent="0.25">
      <c r="A253" s="75" t="s">
        <v>1146</v>
      </c>
      <c r="B253" s="98">
        <v>1</v>
      </c>
      <c r="C253" s="99">
        <v>1</v>
      </c>
      <c r="D253" s="76">
        <v>0.28999999999999998</v>
      </c>
      <c r="E253" s="77">
        <v>0.28999999999999998</v>
      </c>
    </row>
    <row r="254" spans="1:5" x14ac:dyDescent="0.25">
      <c r="A254" s="75" t="s">
        <v>1147</v>
      </c>
      <c r="B254" s="98">
        <v>1</v>
      </c>
      <c r="C254" s="99">
        <v>1</v>
      </c>
      <c r="D254" s="76">
        <v>0.27</v>
      </c>
      <c r="E254" s="77">
        <v>0.27</v>
      </c>
    </row>
    <row r="255" spans="1:5" x14ac:dyDescent="0.25">
      <c r="A255" s="75" t="s">
        <v>1148</v>
      </c>
      <c r="B255" s="98">
        <v>2</v>
      </c>
      <c r="C255" s="99">
        <v>1</v>
      </c>
      <c r="D255" s="76">
        <v>0.25</v>
      </c>
      <c r="E255" s="77">
        <v>0.25</v>
      </c>
    </row>
    <row r="256" spans="1:5" x14ac:dyDescent="0.25">
      <c r="A256" s="75" t="s">
        <v>1149</v>
      </c>
      <c r="B256" s="98">
        <v>1</v>
      </c>
      <c r="C256" s="99">
        <v>2</v>
      </c>
      <c r="D256" s="76">
        <v>0.24</v>
      </c>
      <c r="E256" s="77">
        <v>0.24</v>
      </c>
    </row>
    <row r="257" spans="1:5" x14ac:dyDescent="0.25">
      <c r="A257" s="75"/>
      <c r="B257" s="98"/>
      <c r="C257" s="99"/>
      <c r="D257" s="76"/>
      <c r="E257" s="77"/>
    </row>
    <row r="258" spans="1:5" x14ac:dyDescent="0.25">
      <c r="A258" s="75"/>
      <c r="B258" s="98"/>
      <c r="C258" s="99"/>
      <c r="D258" s="76"/>
      <c r="E258" s="77"/>
    </row>
    <row r="259" spans="1:5" x14ac:dyDescent="0.25">
      <c r="A259" s="75"/>
      <c r="B259" s="98"/>
      <c r="C259" s="99"/>
      <c r="D259" s="76"/>
      <c r="E259" s="77"/>
    </row>
    <row r="260" spans="1:5" x14ac:dyDescent="0.25">
      <c r="A260" s="75"/>
      <c r="B260" s="98"/>
      <c r="C260" s="99"/>
      <c r="D260" s="76"/>
      <c r="E260" s="77"/>
    </row>
    <row r="261" spans="1:5" x14ac:dyDescent="0.25">
      <c r="A261" s="75"/>
      <c r="B261" s="98"/>
      <c r="C261" s="99"/>
      <c r="D261" s="76"/>
      <c r="E261" s="77"/>
    </row>
    <row r="262" spans="1:5" x14ac:dyDescent="0.25">
      <c r="A262" s="75"/>
      <c r="B262" s="98"/>
      <c r="C262" s="99"/>
      <c r="D262" s="76"/>
      <c r="E262" s="77"/>
    </row>
    <row r="263" spans="1:5" x14ac:dyDescent="0.25">
      <c r="A263" s="75"/>
      <c r="B263" s="98"/>
      <c r="C263" s="99"/>
      <c r="D263" s="76"/>
      <c r="E263" s="77"/>
    </row>
    <row r="264" spans="1:5" x14ac:dyDescent="0.25">
      <c r="A264" s="75"/>
      <c r="B264" s="98"/>
      <c r="C264" s="99"/>
      <c r="D264" s="76"/>
      <c r="E264" s="77"/>
    </row>
    <row r="265" spans="1:5" x14ac:dyDescent="0.25">
      <c r="A265" s="75"/>
      <c r="B265" s="98"/>
      <c r="C265" s="99"/>
      <c r="D265" s="76"/>
      <c r="E265" s="77"/>
    </row>
    <row r="266" spans="1:5" x14ac:dyDescent="0.25">
      <c r="A266" s="75"/>
      <c r="B266" s="98"/>
      <c r="C266" s="99"/>
      <c r="D266" s="76"/>
      <c r="E266" s="77"/>
    </row>
    <row r="267" spans="1:5" x14ac:dyDescent="0.25">
      <c r="A267" s="75"/>
      <c r="B267" s="98"/>
      <c r="C267" s="99"/>
      <c r="D267" s="76"/>
      <c r="E267" s="77"/>
    </row>
    <row r="268" spans="1:5" x14ac:dyDescent="0.25">
      <c r="A268" s="75"/>
      <c r="B268" s="98"/>
      <c r="C268" s="99"/>
      <c r="D268" s="76"/>
      <c r="E268" s="77"/>
    </row>
    <row r="269" spans="1:5" x14ac:dyDescent="0.25">
      <c r="A269" s="75"/>
      <c r="B269" s="98"/>
      <c r="C269" s="99"/>
      <c r="D269" s="76"/>
      <c r="E269" s="77"/>
    </row>
    <row r="270" spans="1:5" x14ac:dyDescent="0.25">
      <c r="A270" s="75"/>
      <c r="B270" s="98"/>
      <c r="C270" s="99"/>
      <c r="D270" s="76"/>
      <c r="E270" s="77"/>
    </row>
    <row r="271" spans="1:5" x14ac:dyDescent="0.25">
      <c r="A271" s="75"/>
      <c r="B271" s="98"/>
      <c r="C271" s="99"/>
      <c r="D271" s="76"/>
      <c r="E271" s="77"/>
    </row>
    <row r="272" spans="1:5" x14ac:dyDescent="0.25">
      <c r="A272" s="75"/>
      <c r="B272" s="98"/>
      <c r="C272" s="99"/>
      <c r="D272" s="76"/>
      <c r="E272" s="77"/>
    </row>
    <row r="273" spans="1:5" x14ac:dyDescent="0.25">
      <c r="A273" s="75"/>
      <c r="B273" s="98"/>
      <c r="C273" s="99"/>
      <c r="D273" s="76"/>
      <c r="E273" s="77"/>
    </row>
    <row r="274" spans="1:5" x14ac:dyDescent="0.25">
      <c r="A274" s="75"/>
      <c r="B274" s="98"/>
      <c r="C274" s="99"/>
      <c r="D274" s="76"/>
      <c r="E274" s="77"/>
    </row>
    <row r="275" spans="1:5" x14ac:dyDescent="0.25">
      <c r="A275" s="75"/>
      <c r="B275" s="98"/>
      <c r="C275" s="99"/>
      <c r="D275" s="76"/>
      <c r="E275" s="77"/>
    </row>
    <row r="276" spans="1:5" x14ac:dyDescent="0.25">
      <c r="A276" s="75"/>
      <c r="B276" s="98"/>
      <c r="C276" s="99"/>
      <c r="D276" s="76"/>
      <c r="E276" s="77"/>
    </row>
    <row r="277" spans="1:5" x14ac:dyDescent="0.25">
      <c r="A277" s="75"/>
      <c r="B277" s="98"/>
      <c r="C277" s="99"/>
      <c r="D277" s="76"/>
      <c r="E277" s="77"/>
    </row>
    <row r="278" spans="1:5" x14ac:dyDescent="0.25">
      <c r="A278" s="75"/>
      <c r="B278" s="98"/>
      <c r="C278" s="99"/>
      <c r="D278" s="76"/>
      <c r="E278" s="77"/>
    </row>
    <row r="279" spans="1:5" x14ac:dyDescent="0.25">
      <c r="A279" s="75"/>
      <c r="B279" s="98"/>
      <c r="C279" s="99"/>
      <c r="D279" s="76"/>
      <c r="E279" s="77"/>
    </row>
    <row r="280" spans="1:5" x14ac:dyDescent="0.25">
      <c r="A280" s="75"/>
      <c r="B280" s="98"/>
      <c r="C280" s="99"/>
      <c r="D280" s="76"/>
      <c r="E280" s="77"/>
    </row>
    <row r="281" spans="1:5" x14ac:dyDescent="0.25">
      <c r="A281" s="75"/>
      <c r="B281" s="98"/>
      <c r="C281" s="99"/>
      <c r="D281" s="76"/>
      <c r="E281" s="77"/>
    </row>
    <row r="282" spans="1:5" x14ac:dyDescent="0.25">
      <c r="A282" s="75"/>
      <c r="B282" s="98"/>
      <c r="C282" s="99"/>
      <c r="D282" s="76"/>
      <c r="E282" s="77"/>
    </row>
    <row r="283" spans="1:5" x14ac:dyDescent="0.25">
      <c r="A283" s="75"/>
      <c r="B283" s="98"/>
      <c r="C283" s="99"/>
      <c r="D283" s="76"/>
      <c r="E283" s="77"/>
    </row>
    <row r="284" spans="1:5" x14ac:dyDescent="0.25">
      <c r="A284" s="75"/>
      <c r="B284" s="98"/>
      <c r="C284" s="99"/>
      <c r="D284" s="76"/>
      <c r="E284" s="77"/>
    </row>
    <row r="285" spans="1:5" x14ac:dyDescent="0.25">
      <c r="A285" s="75"/>
      <c r="B285" s="98"/>
      <c r="C285" s="99"/>
      <c r="D285" s="76"/>
      <c r="E285" s="77"/>
    </row>
    <row r="286" spans="1:5" x14ac:dyDescent="0.25">
      <c r="A286" s="75"/>
      <c r="B286" s="98"/>
      <c r="C286" s="99"/>
      <c r="D286" s="76"/>
      <c r="E286" s="77"/>
    </row>
    <row r="287" spans="1:5" x14ac:dyDescent="0.25">
      <c r="A287" s="75"/>
      <c r="B287" s="98"/>
      <c r="C287" s="99"/>
      <c r="D287" s="76"/>
      <c r="E287" s="77"/>
    </row>
    <row r="288" spans="1:5" x14ac:dyDescent="0.25">
      <c r="A288" s="75"/>
      <c r="B288" s="98"/>
      <c r="C288" s="99"/>
      <c r="D288" s="76"/>
      <c r="E288" s="77"/>
    </row>
    <row r="289" spans="1:5" x14ac:dyDescent="0.25">
      <c r="A289" s="75"/>
      <c r="B289" s="98"/>
      <c r="C289" s="99"/>
      <c r="D289" s="76"/>
      <c r="E289" s="77"/>
    </row>
    <row r="290" spans="1:5" x14ac:dyDescent="0.25">
      <c r="A290" s="75"/>
      <c r="B290" s="98"/>
      <c r="C290" s="99"/>
      <c r="D290" s="76"/>
      <c r="E290" s="77"/>
    </row>
    <row r="291" spans="1:5" x14ac:dyDescent="0.25">
      <c r="A291" s="75"/>
      <c r="B291" s="98"/>
      <c r="C291" s="99"/>
      <c r="D291" s="76"/>
      <c r="E291" s="77"/>
    </row>
    <row r="292" spans="1:5" x14ac:dyDescent="0.25">
      <c r="A292" s="75"/>
      <c r="B292" s="98"/>
      <c r="C292" s="99"/>
      <c r="D292" s="76"/>
      <c r="E292" s="77"/>
    </row>
    <row r="293" spans="1:5" x14ac:dyDescent="0.25">
      <c r="A293" s="75"/>
      <c r="B293" s="98"/>
      <c r="C293" s="99"/>
      <c r="D293" s="76"/>
      <c r="E293" s="77"/>
    </row>
    <row r="294" spans="1:5" x14ac:dyDescent="0.25">
      <c r="A294" s="75"/>
      <c r="B294" s="98"/>
      <c r="C294" s="99"/>
      <c r="D294" s="76"/>
      <c r="E294" s="77"/>
    </row>
    <row r="295" spans="1:5" x14ac:dyDescent="0.25">
      <c r="A295" s="75"/>
      <c r="B295" s="98"/>
      <c r="C295" s="99"/>
      <c r="D295" s="76"/>
      <c r="E295" s="77"/>
    </row>
    <row r="296" spans="1:5" x14ac:dyDescent="0.25">
      <c r="A296" s="75"/>
      <c r="B296" s="98"/>
      <c r="C296" s="99"/>
      <c r="D296" s="76"/>
      <c r="E296" s="77"/>
    </row>
    <row r="297" spans="1:5" x14ac:dyDescent="0.25">
      <c r="A297" s="75"/>
      <c r="B297" s="98"/>
      <c r="C297" s="99"/>
      <c r="D297" s="76"/>
      <c r="E297" s="77"/>
    </row>
    <row r="298" spans="1:5" x14ac:dyDescent="0.25">
      <c r="A298" s="75"/>
      <c r="B298" s="98"/>
      <c r="C298" s="99"/>
      <c r="D298" s="76"/>
      <c r="E298" s="77"/>
    </row>
    <row r="299" spans="1:5" x14ac:dyDescent="0.25">
      <c r="A299" s="75"/>
      <c r="B299" s="98"/>
      <c r="C299" s="99"/>
      <c r="D299" s="76"/>
      <c r="E299" s="77"/>
    </row>
    <row r="300" spans="1:5" x14ac:dyDescent="0.25">
      <c r="A300" s="75"/>
      <c r="B300" s="98"/>
      <c r="C300" s="99"/>
      <c r="D300" s="76"/>
      <c r="E300" s="77"/>
    </row>
    <row r="301" spans="1:5" x14ac:dyDescent="0.25">
      <c r="A301" s="75"/>
      <c r="B301" s="98"/>
      <c r="C301" s="99"/>
      <c r="D301" s="76"/>
      <c r="E301" s="77"/>
    </row>
    <row r="302" spans="1:5" x14ac:dyDescent="0.25">
      <c r="A302" s="75"/>
      <c r="B302" s="98"/>
      <c r="C302" s="99"/>
      <c r="D302" s="76"/>
      <c r="E302" s="77"/>
    </row>
    <row r="303" spans="1:5" x14ac:dyDescent="0.25">
      <c r="A303" s="75"/>
      <c r="B303" s="98"/>
      <c r="C303" s="99"/>
      <c r="D303" s="76"/>
      <c r="E303" s="77"/>
    </row>
    <row r="304" spans="1:5" x14ac:dyDescent="0.25">
      <c r="A304" s="75"/>
      <c r="B304" s="98"/>
      <c r="C304" s="99"/>
      <c r="D304" s="76"/>
      <c r="E304" s="77"/>
    </row>
    <row r="305" spans="1:5" x14ac:dyDescent="0.25">
      <c r="A305" s="75"/>
      <c r="B305" s="98"/>
      <c r="C305" s="99"/>
      <c r="D305" s="76"/>
      <c r="E305" s="77"/>
    </row>
    <row r="306" spans="1:5" x14ac:dyDescent="0.25">
      <c r="A306" s="75"/>
      <c r="B306" s="98"/>
      <c r="C306" s="99"/>
      <c r="D306" s="76"/>
      <c r="E306" s="77"/>
    </row>
    <row r="307" spans="1:5" x14ac:dyDescent="0.25">
      <c r="A307" s="75"/>
      <c r="B307" s="98"/>
      <c r="C307" s="99"/>
      <c r="D307" s="76"/>
      <c r="E307" s="77"/>
    </row>
    <row r="308" spans="1:5" x14ac:dyDescent="0.25">
      <c r="A308" s="75"/>
      <c r="B308" s="98"/>
      <c r="C308" s="99"/>
      <c r="D308" s="76"/>
      <c r="E308" s="77"/>
    </row>
    <row r="309" spans="1:5" x14ac:dyDescent="0.25">
      <c r="A309" s="75"/>
      <c r="B309" s="98"/>
      <c r="C309" s="99"/>
      <c r="D309" s="76"/>
      <c r="E309" s="77"/>
    </row>
    <row r="310" spans="1:5" x14ac:dyDescent="0.25">
      <c r="A310" s="75"/>
      <c r="B310" s="98"/>
      <c r="C310" s="99"/>
      <c r="D310" s="76"/>
      <c r="E310" s="77"/>
    </row>
    <row r="311" spans="1:5" x14ac:dyDescent="0.25">
      <c r="A311" s="75"/>
      <c r="B311" s="98"/>
      <c r="C311" s="99"/>
      <c r="D311" s="76"/>
      <c r="E311" s="77"/>
    </row>
    <row r="312" spans="1:5" x14ac:dyDescent="0.25">
      <c r="A312" s="75"/>
      <c r="B312" s="98"/>
      <c r="C312" s="99"/>
      <c r="D312" s="76"/>
      <c r="E312" s="77"/>
    </row>
    <row r="313" spans="1:5" x14ac:dyDescent="0.25">
      <c r="A313" s="75"/>
      <c r="B313" s="98"/>
      <c r="C313" s="99"/>
      <c r="D313" s="76"/>
      <c r="E313" s="77"/>
    </row>
    <row r="314" spans="1:5" x14ac:dyDescent="0.25">
      <c r="A314" s="75"/>
      <c r="B314" s="98"/>
      <c r="C314" s="99"/>
      <c r="D314" s="76"/>
      <c r="E314" s="77"/>
    </row>
    <row r="315" spans="1:5" x14ac:dyDescent="0.25">
      <c r="A315" s="75"/>
      <c r="B315" s="98"/>
      <c r="C315" s="99"/>
      <c r="D315" s="76"/>
      <c r="E315" s="77"/>
    </row>
    <row r="316" spans="1:5" x14ac:dyDescent="0.25">
      <c r="A316" s="75"/>
      <c r="B316" s="98"/>
      <c r="C316" s="99"/>
      <c r="D316" s="76"/>
      <c r="E316" s="77"/>
    </row>
    <row r="317" spans="1:5" x14ac:dyDescent="0.25">
      <c r="A317" s="75"/>
      <c r="B317" s="98"/>
      <c r="C317" s="99"/>
      <c r="D317" s="76"/>
      <c r="E317" s="77"/>
    </row>
    <row r="318" spans="1:5" x14ac:dyDescent="0.25">
      <c r="A318" s="75"/>
      <c r="B318" s="98"/>
      <c r="C318" s="99"/>
      <c r="D318" s="76"/>
      <c r="E318" s="77"/>
    </row>
    <row r="319" spans="1:5" x14ac:dyDescent="0.25">
      <c r="A319" s="75"/>
      <c r="B319" s="98"/>
      <c r="C319" s="99"/>
      <c r="D319" s="76"/>
      <c r="E319" s="77"/>
    </row>
    <row r="320" spans="1:5" x14ac:dyDescent="0.25">
      <c r="A320" s="75"/>
      <c r="B320" s="98"/>
      <c r="C320" s="99"/>
      <c r="D320" s="76"/>
      <c r="E320" s="77"/>
    </row>
    <row r="321" spans="1:5" x14ac:dyDescent="0.25">
      <c r="A321" s="75"/>
      <c r="B321" s="98"/>
      <c r="C321" s="99"/>
      <c r="D321" s="76"/>
      <c r="E321" s="77"/>
    </row>
    <row r="322" spans="1:5" x14ac:dyDescent="0.25">
      <c r="A322" s="75"/>
      <c r="B322" s="98"/>
      <c r="C322" s="99"/>
      <c r="D322" s="76"/>
      <c r="E322" s="77"/>
    </row>
    <row r="323" spans="1:5" x14ac:dyDescent="0.25">
      <c r="A323" s="75"/>
      <c r="B323" s="98"/>
      <c r="C323" s="99"/>
      <c r="D323" s="76"/>
      <c r="E323" s="77"/>
    </row>
    <row r="324" spans="1:5" x14ac:dyDescent="0.25">
      <c r="A324" s="75"/>
      <c r="B324" s="98"/>
      <c r="C324" s="99"/>
      <c r="D324" s="76"/>
      <c r="E324" s="77"/>
    </row>
    <row r="325" spans="1:5" x14ac:dyDescent="0.25">
      <c r="A325" s="75"/>
      <c r="B325" s="98"/>
      <c r="C325" s="99"/>
      <c r="D325" s="76"/>
      <c r="E325" s="77"/>
    </row>
    <row r="326" spans="1:5" x14ac:dyDescent="0.25">
      <c r="A326" s="75"/>
      <c r="B326" s="98"/>
      <c r="C326" s="99"/>
      <c r="D326" s="76"/>
      <c r="E326" s="77"/>
    </row>
    <row r="327" spans="1:5" x14ac:dyDescent="0.25">
      <c r="A327" s="75"/>
      <c r="B327" s="98"/>
      <c r="C327" s="99"/>
      <c r="D327" s="76"/>
      <c r="E327" s="77"/>
    </row>
    <row r="328" spans="1:5" x14ac:dyDescent="0.25">
      <c r="A328" s="75"/>
      <c r="B328" s="98"/>
      <c r="C328" s="99"/>
      <c r="D328" s="76"/>
      <c r="E328" s="77"/>
    </row>
    <row r="329" spans="1:5" x14ac:dyDescent="0.25">
      <c r="A329" s="75"/>
      <c r="B329" s="98"/>
      <c r="C329" s="99"/>
      <c r="D329" s="76"/>
      <c r="E329" s="77"/>
    </row>
    <row r="330" spans="1:5" x14ac:dyDescent="0.25">
      <c r="A330" s="75"/>
      <c r="B330" s="98"/>
      <c r="C330" s="99"/>
      <c r="D330" s="76"/>
      <c r="E330" s="77"/>
    </row>
    <row r="331" spans="1:5" x14ac:dyDescent="0.25">
      <c r="A331" s="75"/>
      <c r="B331" s="98"/>
      <c r="C331" s="99"/>
      <c r="D331" s="76"/>
      <c r="E331" s="77"/>
    </row>
    <row r="332" spans="1:5" x14ac:dyDescent="0.25">
      <c r="A332" s="75"/>
      <c r="B332" s="98"/>
      <c r="C332" s="99"/>
      <c r="D332" s="76"/>
      <c r="E332" s="77"/>
    </row>
    <row r="333" spans="1:5" x14ac:dyDescent="0.25">
      <c r="A333" s="75"/>
      <c r="B333" s="98"/>
      <c r="C333" s="99"/>
      <c r="D333" s="76"/>
      <c r="E333" s="77"/>
    </row>
    <row r="334" spans="1:5" x14ac:dyDescent="0.25">
      <c r="A334" s="75"/>
      <c r="B334" s="98"/>
      <c r="C334" s="99"/>
      <c r="D334" s="76"/>
      <c r="E334" s="77"/>
    </row>
    <row r="335" spans="1:5" x14ac:dyDescent="0.25">
      <c r="A335" s="75"/>
      <c r="B335" s="98"/>
      <c r="C335" s="99"/>
      <c r="D335" s="76"/>
      <c r="E335" s="77"/>
    </row>
    <row r="336" spans="1:5" x14ac:dyDescent="0.25">
      <c r="A336" s="75"/>
      <c r="B336" s="98"/>
      <c r="C336" s="99"/>
      <c r="D336" s="76"/>
      <c r="E336" s="77"/>
    </row>
    <row r="337" spans="1:5" x14ac:dyDescent="0.25">
      <c r="A337" s="75"/>
      <c r="B337" s="98"/>
      <c r="C337" s="99"/>
      <c r="D337" s="76"/>
      <c r="E337" s="77"/>
    </row>
    <row r="338" spans="1:5" x14ac:dyDescent="0.25">
      <c r="A338" s="75"/>
      <c r="B338" s="98"/>
      <c r="C338" s="99"/>
      <c r="D338" s="76"/>
      <c r="E338" s="77"/>
    </row>
    <row r="339" spans="1:5" x14ac:dyDescent="0.25">
      <c r="A339" s="75"/>
      <c r="B339" s="98"/>
      <c r="C339" s="99"/>
      <c r="D339" s="76"/>
      <c r="E339" s="77"/>
    </row>
    <row r="340" spans="1:5" x14ac:dyDescent="0.25">
      <c r="A340" s="75"/>
      <c r="B340" s="98"/>
      <c r="C340" s="99"/>
      <c r="D340" s="76"/>
      <c r="E340" s="77"/>
    </row>
    <row r="341" spans="1:5" x14ac:dyDescent="0.25">
      <c r="A341" s="75"/>
      <c r="B341" s="98"/>
      <c r="C341" s="99"/>
      <c r="D341" s="76"/>
      <c r="E341" s="77"/>
    </row>
    <row r="342" spans="1:5" x14ac:dyDescent="0.25">
      <c r="A342" s="75"/>
      <c r="B342" s="98"/>
      <c r="C342" s="99"/>
      <c r="D342" s="76"/>
      <c r="E342" s="77"/>
    </row>
    <row r="343" spans="1:5" x14ac:dyDescent="0.25">
      <c r="A343" s="75"/>
      <c r="B343" s="98"/>
      <c r="C343" s="99"/>
      <c r="D343" s="76"/>
      <c r="E343" s="77"/>
    </row>
    <row r="344" spans="1:5" x14ac:dyDescent="0.25">
      <c r="A344" s="75"/>
      <c r="B344" s="98"/>
      <c r="C344" s="99"/>
      <c r="D344" s="76"/>
      <c r="E344" s="77"/>
    </row>
    <row r="345" spans="1:5" x14ac:dyDescent="0.25">
      <c r="A345" s="75"/>
      <c r="B345" s="98"/>
      <c r="C345" s="99"/>
      <c r="D345" s="76"/>
      <c r="E345" s="77"/>
    </row>
    <row r="346" spans="1:5" x14ac:dyDescent="0.25">
      <c r="A346" s="75"/>
      <c r="B346" s="98"/>
      <c r="C346" s="99"/>
      <c r="D346" s="76"/>
      <c r="E346" s="77"/>
    </row>
    <row r="347" spans="1:5" x14ac:dyDescent="0.25">
      <c r="A347" s="75"/>
      <c r="B347" s="98"/>
      <c r="C347" s="99"/>
      <c r="D347" s="76"/>
      <c r="E347" s="77"/>
    </row>
    <row r="348" spans="1:5" x14ac:dyDescent="0.25">
      <c r="A348" s="75"/>
      <c r="B348" s="98"/>
      <c r="C348" s="99"/>
      <c r="D348" s="76"/>
      <c r="E348" s="77"/>
    </row>
    <row r="349" spans="1:5" x14ac:dyDescent="0.25">
      <c r="A349" s="75"/>
      <c r="B349" s="98"/>
      <c r="C349" s="99"/>
      <c r="D349" s="76"/>
      <c r="E349" s="77"/>
    </row>
    <row r="350" spans="1:5" x14ac:dyDescent="0.25">
      <c r="A350" s="75"/>
      <c r="B350" s="98"/>
      <c r="C350" s="99"/>
      <c r="D350" s="76"/>
      <c r="E350" s="77"/>
    </row>
    <row r="351" spans="1:5" x14ac:dyDescent="0.25">
      <c r="A351" s="75"/>
      <c r="B351" s="98"/>
      <c r="C351" s="99"/>
      <c r="D351" s="76"/>
      <c r="E351" s="77"/>
    </row>
    <row r="352" spans="1:5" x14ac:dyDescent="0.25">
      <c r="A352" s="75"/>
      <c r="B352" s="98"/>
      <c r="C352" s="99"/>
      <c r="D352" s="76"/>
      <c r="E352" s="77"/>
    </row>
    <row r="353" spans="1:5" x14ac:dyDescent="0.25">
      <c r="A353" s="75"/>
      <c r="B353" s="98"/>
      <c r="C353" s="99"/>
      <c r="D353" s="76"/>
      <c r="E353" s="77"/>
    </row>
    <row r="354" spans="1:5" x14ac:dyDescent="0.25">
      <c r="A354" s="75"/>
      <c r="B354" s="98"/>
      <c r="C354" s="99"/>
      <c r="D354" s="76"/>
      <c r="E354" s="77"/>
    </row>
    <row r="355" spans="1:5" x14ac:dyDescent="0.25">
      <c r="A355" s="75"/>
      <c r="B355" s="98"/>
      <c r="C355" s="99"/>
      <c r="D355" s="76"/>
      <c r="E355" s="77"/>
    </row>
    <row r="356" spans="1:5" x14ac:dyDescent="0.25">
      <c r="A356" s="75"/>
      <c r="B356" s="98"/>
      <c r="C356" s="99"/>
      <c r="D356" s="76"/>
      <c r="E356" s="77"/>
    </row>
    <row r="357" spans="1:5" x14ac:dyDescent="0.25">
      <c r="A357" s="75"/>
      <c r="B357" s="98"/>
      <c r="C357" s="99"/>
      <c r="D357" s="76"/>
      <c r="E357" s="77"/>
    </row>
    <row r="358" spans="1:5" x14ac:dyDescent="0.25">
      <c r="A358" s="75"/>
      <c r="B358" s="98"/>
      <c r="C358" s="99"/>
      <c r="D358" s="76"/>
      <c r="E358" s="77"/>
    </row>
    <row r="359" spans="1:5" x14ac:dyDescent="0.25">
      <c r="A359" s="75"/>
      <c r="B359" s="98"/>
      <c r="C359" s="99"/>
      <c r="D359" s="76"/>
      <c r="E359" s="77"/>
    </row>
    <row r="360" spans="1:5" x14ac:dyDescent="0.25">
      <c r="A360" s="75"/>
      <c r="B360" s="98"/>
      <c r="C360" s="99"/>
      <c r="D360" s="76"/>
      <c r="E360" s="77"/>
    </row>
    <row r="361" spans="1:5" x14ac:dyDescent="0.25">
      <c r="A361" s="75"/>
      <c r="B361" s="98"/>
      <c r="C361" s="99"/>
      <c r="D361" s="76"/>
      <c r="E361" s="77"/>
    </row>
    <row r="362" spans="1:5" x14ac:dyDescent="0.25">
      <c r="A362" s="75"/>
      <c r="B362" s="98"/>
      <c r="C362" s="99"/>
      <c r="D362" s="76"/>
      <c r="E362" s="77"/>
    </row>
    <row r="363" spans="1:5" x14ac:dyDescent="0.25">
      <c r="A363" s="75"/>
      <c r="B363" s="98"/>
      <c r="C363" s="99"/>
      <c r="D363" s="76"/>
      <c r="E363" s="77"/>
    </row>
    <row r="364" spans="1:5" x14ac:dyDescent="0.25">
      <c r="A364" s="75"/>
      <c r="B364" s="98"/>
      <c r="C364" s="99"/>
      <c r="D364" s="76"/>
      <c r="E364" s="77"/>
    </row>
    <row r="365" spans="1:5" x14ac:dyDescent="0.25">
      <c r="A365" s="75"/>
      <c r="B365" s="98"/>
      <c r="C365" s="99"/>
      <c r="D365" s="76"/>
      <c r="E365" s="77"/>
    </row>
    <row r="366" spans="1:5" x14ac:dyDescent="0.25">
      <c r="A366" s="75"/>
      <c r="B366" s="98"/>
      <c r="C366" s="99"/>
      <c r="D366" s="76"/>
      <c r="E366" s="77"/>
    </row>
    <row r="367" spans="1:5" x14ac:dyDescent="0.25">
      <c r="A367" s="75"/>
      <c r="B367" s="98"/>
      <c r="C367" s="99"/>
      <c r="D367" s="76"/>
      <c r="E367" s="77"/>
    </row>
    <row r="368" spans="1:5" x14ac:dyDescent="0.25">
      <c r="A368" s="75"/>
      <c r="B368" s="98"/>
      <c r="C368" s="99"/>
      <c r="D368" s="76"/>
      <c r="E368" s="77"/>
    </row>
    <row r="369" spans="1:5" x14ac:dyDescent="0.25">
      <c r="A369" s="75"/>
      <c r="B369" s="98"/>
      <c r="C369" s="99"/>
      <c r="D369" s="76"/>
      <c r="E369" s="77"/>
    </row>
    <row r="370" spans="1:5" x14ac:dyDescent="0.25">
      <c r="A370" s="75"/>
      <c r="B370" s="98"/>
      <c r="C370" s="99"/>
      <c r="D370" s="76"/>
      <c r="E370" s="77"/>
    </row>
    <row r="371" spans="1:5" x14ac:dyDescent="0.25">
      <c r="A371" s="75"/>
      <c r="B371" s="98"/>
      <c r="C371" s="99"/>
      <c r="D371" s="76"/>
      <c r="E371" s="77"/>
    </row>
    <row r="372" spans="1:5" x14ac:dyDescent="0.25">
      <c r="A372" s="75"/>
      <c r="B372" s="98"/>
      <c r="C372" s="99"/>
      <c r="D372" s="76"/>
      <c r="E372" s="77"/>
    </row>
    <row r="373" spans="1:5" x14ac:dyDescent="0.25">
      <c r="A373" s="75"/>
      <c r="B373" s="98"/>
      <c r="C373" s="99"/>
      <c r="D373" s="76"/>
      <c r="E373" s="77"/>
    </row>
    <row r="374" spans="1:5" x14ac:dyDescent="0.25">
      <c r="A374" s="75"/>
      <c r="B374" s="98"/>
      <c r="C374" s="99"/>
      <c r="D374" s="76"/>
      <c r="E374" s="77"/>
    </row>
    <row r="375" spans="1:5" x14ac:dyDescent="0.25">
      <c r="A375" s="75"/>
      <c r="B375" s="98"/>
      <c r="C375" s="99"/>
      <c r="D375" s="76"/>
      <c r="E375" s="77"/>
    </row>
    <row r="376" spans="1:5" x14ac:dyDescent="0.25">
      <c r="A376" s="75"/>
      <c r="B376" s="98"/>
      <c r="C376" s="99"/>
      <c r="D376" s="76"/>
      <c r="E376" s="77"/>
    </row>
    <row r="377" spans="1:5" x14ac:dyDescent="0.25">
      <c r="A377" s="75"/>
      <c r="B377" s="98"/>
      <c r="C377" s="99"/>
      <c r="D377" s="76"/>
      <c r="E377" s="77"/>
    </row>
    <row r="378" spans="1:5" x14ac:dyDescent="0.25">
      <c r="A378" s="75"/>
      <c r="B378" s="98"/>
      <c r="C378" s="99"/>
      <c r="D378" s="76"/>
      <c r="E378" s="77"/>
    </row>
    <row r="379" spans="1:5" x14ac:dyDescent="0.25">
      <c r="A379" s="75"/>
      <c r="B379" s="98"/>
      <c r="C379" s="99"/>
      <c r="D379" s="76"/>
      <c r="E379" s="77"/>
    </row>
    <row r="380" spans="1:5" x14ac:dyDescent="0.25">
      <c r="A380" s="75"/>
      <c r="B380" s="98"/>
      <c r="C380" s="99"/>
      <c r="D380" s="76"/>
      <c r="E380" s="77"/>
    </row>
    <row r="381" spans="1:5" x14ac:dyDescent="0.25">
      <c r="A381" s="75"/>
      <c r="B381" s="98"/>
      <c r="C381" s="99"/>
      <c r="D381" s="76"/>
      <c r="E381" s="77"/>
    </row>
    <row r="382" spans="1:5" x14ac:dyDescent="0.25">
      <c r="A382" s="75"/>
      <c r="B382" s="98"/>
      <c r="C382" s="99"/>
      <c r="D382" s="76"/>
      <c r="E382" s="77"/>
    </row>
    <row r="383" spans="1:5" x14ac:dyDescent="0.25">
      <c r="A383" s="75"/>
      <c r="B383" s="98"/>
      <c r="C383" s="99"/>
      <c r="D383" s="76"/>
      <c r="E383" s="77"/>
    </row>
    <row r="384" spans="1:5" x14ac:dyDescent="0.25">
      <c r="A384" s="75"/>
      <c r="B384" s="98"/>
      <c r="C384" s="99"/>
      <c r="D384" s="76"/>
      <c r="E384" s="77"/>
    </row>
    <row r="385" spans="1:5" x14ac:dyDescent="0.25">
      <c r="A385" s="75"/>
      <c r="B385" s="98"/>
      <c r="C385" s="99"/>
      <c r="D385" s="76"/>
      <c r="E385" s="77"/>
    </row>
    <row r="386" spans="1:5" x14ac:dyDescent="0.25">
      <c r="A386" s="75"/>
      <c r="B386" s="98"/>
      <c r="C386" s="99"/>
      <c r="D386" s="76"/>
      <c r="E386" s="77"/>
    </row>
    <row r="387" spans="1:5" x14ac:dyDescent="0.25">
      <c r="A387" s="75"/>
      <c r="B387" s="98"/>
      <c r="C387" s="99"/>
      <c r="D387" s="76"/>
      <c r="E387" s="77"/>
    </row>
    <row r="388" spans="1:5" x14ac:dyDescent="0.25">
      <c r="A388" s="75"/>
      <c r="B388" s="98"/>
      <c r="C388" s="99"/>
      <c r="D388" s="76"/>
      <c r="E388" s="77"/>
    </row>
    <row r="389" spans="1:5" x14ac:dyDescent="0.25">
      <c r="A389" s="75"/>
      <c r="B389" s="98"/>
      <c r="C389" s="99"/>
      <c r="D389" s="76"/>
      <c r="E389" s="77"/>
    </row>
    <row r="390" spans="1:5" x14ac:dyDescent="0.25">
      <c r="A390" s="75"/>
      <c r="B390" s="98"/>
      <c r="C390" s="99"/>
      <c r="D390" s="76"/>
      <c r="E390" s="77"/>
    </row>
    <row r="391" spans="1:5" x14ac:dyDescent="0.25">
      <c r="A391" s="75"/>
      <c r="B391" s="98"/>
      <c r="C391" s="99"/>
      <c r="D391" s="76"/>
      <c r="E391" s="77"/>
    </row>
    <row r="392" spans="1:5" x14ac:dyDescent="0.25">
      <c r="A392" s="75"/>
      <c r="B392" s="98"/>
      <c r="C392" s="99"/>
      <c r="D392" s="76"/>
      <c r="E392" s="77"/>
    </row>
    <row r="393" spans="1:5" x14ac:dyDescent="0.25">
      <c r="A393" s="75"/>
      <c r="B393" s="98"/>
      <c r="C393" s="99"/>
      <c r="D393" s="76"/>
      <c r="E393" s="77"/>
    </row>
    <row r="394" spans="1:5" x14ac:dyDescent="0.25">
      <c r="A394" s="75"/>
      <c r="B394" s="98"/>
      <c r="C394" s="99"/>
      <c r="D394" s="76"/>
      <c r="E394" s="77"/>
    </row>
    <row r="395" spans="1:5" x14ac:dyDescent="0.25">
      <c r="A395" s="75"/>
      <c r="B395" s="98"/>
      <c r="C395" s="99"/>
      <c r="D395" s="76"/>
      <c r="E395" s="77"/>
    </row>
    <row r="396" spans="1:5" x14ac:dyDescent="0.25">
      <c r="A396" s="75"/>
      <c r="B396" s="98"/>
      <c r="C396" s="99"/>
      <c r="D396" s="76"/>
      <c r="E396" s="77"/>
    </row>
    <row r="397" spans="1:5" x14ac:dyDescent="0.25">
      <c r="A397" s="75"/>
      <c r="B397" s="98"/>
      <c r="C397" s="99"/>
      <c r="D397" s="76"/>
      <c r="E397" s="77"/>
    </row>
    <row r="398" spans="1:5" x14ac:dyDescent="0.25">
      <c r="A398" s="75"/>
      <c r="B398" s="98"/>
      <c r="C398" s="99"/>
      <c r="D398" s="76"/>
      <c r="E398" s="77"/>
    </row>
    <row r="399" spans="1:5" x14ac:dyDescent="0.25">
      <c r="A399" s="75"/>
      <c r="B399" s="98"/>
      <c r="C399" s="99"/>
      <c r="D399" s="76"/>
      <c r="E399" s="77"/>
    </row>
    <row r="400" spans="1:5" x14ac:dyDescent="0.25">
      <c r="A400" s="75"/>
      <c r="B400" s="98"/>
      <c r="C400" s="99"/>
      <c r="D400" s="76"/>
      <c r="E400" s="77"/>
    </row>
    <row r="401" spans="1:5" x14ac:dyDescent="0.25">
      <c r="A401" s="75"/>
      <c r="B401" s="98"/>
      <c r="C401" s="99"/>
      <c r="D401" s="76"/>
      <c r="E401" s="77"/>
    </row>
    <row r="402" spans="1:5" x14ac:dyDescent="0.25">
      <c r="A402" s="75"/>
      <c r="B402" s="98"/>
      <c r="C402" s="99"/>
      <c r="D402" s="76"/>
      <c r="E402" s="77"/>
    </row>
    <row r="403" spans="1:5" x14ac:dyDescent="0.25">
      <c r="A403" s="75"/>
      <c r="B403" s="98"/>
      <c r="C403" s="99"/>
      <c r="D403" s="76"/>
      <c r="E403" s="77"/>
    </row>
    <row r="404" spans="1:5" x14ac:dyDescent="0.25">
      <c r="A404" s="75"/>
      <c r="B404" s="98"/>
      <c r="C404" s="99"/>
      <c r="D404" s="76"/>
      <c r="E404" s="77"/>
    </row>
    <row r="405" spans="1:5" x14ac:dyDescent="0.25">
      <c r="A405" s="75"/>
      <c r="B405" s="98"/>
      <c r="C405" s="99"/>
      <c r="D405" s="76"/>
      <c r="E405" s="77"/>
    </row>
    <row r="406" spans="1:5" x14ac:dyDescent="0.25">
      <c r="A406" s="75"/>
      <c r="B406" s="98"/>
      <c r="C406" s="99"/>
      <c r="D406" s="76"/>
      <c r="E406" s="77"/>
    </row>
    <row r="407" spans="1:5" x14ac:dyDescent="0.25">
      <c r="A407" s="75"/>
      <c r="B407" s="98"/>
      <c r="C407" s="99"/>
      <c r="D407" s="76"/>
      <c r="E407" s="77"/>
    </row>
    <row r="408" spans="1:5" x14ac:dyDescent="0.25">
      <c r="A408" s="75"/>
      <c r="B408" s="98"/>
      <c r="C408" s="99"/>
      <c r="D408" s="76"/>
      <c r="E408" s="77"/>
    </row>
    <row r="409" spans="1:5" x14ac:dyDescent="0.25">
      <c r="A409" s="75"/>
      <c r="B409" s="98"/>
      <c r="C409" s="99"/>
      <c r="D409" s="76"/>
      <c r="E409" s="77"/>
    </row>
    <row r="410" spans="1:5" x14ac:dyDescent="0.25">
      <c r="A410" s="75"/>
      <c r="B410" s="98"/>
      <c r="C410" s="99"/>
      <c r="D410" s="76"/>
      <c r="E410" s="77"/>
    </row>
    <row r="411" spans="1:5" x14ac:dyDescent="0.25">
      <c r="A411" s="75"/>
      <c r="B411" s="98"/>
      <c r="C411" s="99"/>
      <c r="D411" s="76"/>
      <c r="E411" s="77"/>
    </row>
    <row r="412" spans="1:5" x14ac:dyDescent="0.25">
      <c r="A412" s="75"/>
      <c r="B412" s="98"/>
      <c r="C412" s="99"/>
      <c r="D412" s="76"/>
      <c r="E412" s="77"/>
    </row>
    <row r="413" spans="1:5" x14ac:dyDescent="0.25">
      <c r="A413" s="75"/>
      <c r="B413" s="98"/>
      <c r="C413" s="99"/>
      <c r="D413" s="76"/>
      <c r="E413" s="77"/>
    </row>
    <row r="414" spans="1:5" x14ac:dyDescent="0.25">
      <c r="A414" s="75"/>
      <c r="B414" s="98"/>
      <c r="C414" s="99"/>
      <c r="D414" s="76"/>
      <c r="E414" s="77"/>
    </row>
    <row r="415" spans="1:5" x14ac:dyDescent="0.25">
      <c r="A415" s="75"/>
      <c r="B415" s="98"/>
      <c r="C415" s="99"/>
      <c r="D415" s="76"/>
      <c r="E415" s="77"/>
    </row>
    <row r="416" spans="1:5" x14ac:dyDescent="0.25">
      <c r="A416" s="75"/>
      <c r="B416" s="98"/>
      <c r="C416" s="99"/>
      <c r="D416" s="76"/>
      <c r="E416" s="77"/>
    </row>
    <row r="417" spans="1:5" x14ac:dyDescent="0.25">
      <c r="A417" s="75"/>
      <c r="B417" s="98"/>
      <c r="C417" s="99"/>
      <c r="D417" s="76"/>
      <c r="E417" s="77"/>
    </row>
    <row r="418" spans="1:5" x14ac:dyDescent="0.25">
      <c r="A418" s="75"/>
      <c r="B418" s="98"/>
      <c r="C418" s="99"/>
      <c r="D418" s="76"/>
      <c r="E418" s="77"/>
    </row>
    <row r="419" spans="1:5" x14ac:dyDescent="0.25">
      <c r="A419" s="75"/>
      <c r="B419" s="98"/>
      <c r="C419" s="99"/>
      <c r="D419" s="76"/>
      <c r="E419" s="77"/>
    </row>
    <row r="420" spans="1:5" x14ac:dyDescent="0.25">
      <c r="A420" s="75"/>
      <c r="B420" s="98"/>
      <c r="C420" s="99"/>
      <c r="D420" s="76"/>
      <c r="E420" s="77"/>
    </row>
    <row r="421" spans="1:5" x14ac:dyDescent="0.25">
      <c r="A421" s="75"/>
      <c r="B421" s="98"/>
      <c r="C421" s="99"/>
      <c r="D421" s="76"/>
      <c r="E421" s="77"/>
    </row>
    <row r="422" spans="1:5" x14ac:dyDescent="0.25">
      <c r="A422" s="75"/>
      <c r="B422" s="98"/>
      <c r="C422" s="99"/>
      <c r="D422" s="76"/>
      <c r="E422" s="77"/>
    </row>
    <row r="423" spans="1:5" x14ac:dyDescent="0.25">
      <c r="A423" s="75"/>
      <c r="B423" s="98"/>
      <c r="C423" s="99"/>
      <c r="D423" s="76"/>
      <c r="E423" s="77"/>
    </row>
    <row r="424" spans="1:5" x14ac:dyDescent="0.25">
      <c r="A424" s="75"/>
      <c r="B424" s="98"/>
      <c r="C424" s="99"/>
      <c r="D424" s="76"/>
      <c r="E424" s="77"/>
    </row>
    <row r="425" spans="1:5" x14ac:dyDescent="0.25">
      <c r="A425" s="75"/>
      <c r="B425" s="98"/>
      <c r="C425" s="99"/>
      <c r="D425" s="76"/>
      <c r="E425" s="77"/>
    </row>
    <row r="426" spans="1:5" x14ac:dyDescent="0.25">
      <c r="A426" s="75"/>
      <c r="B426" s="98"/>
      <c r="C426" s="99"/>
      <c r="D426" s="76"/>
      <c r="E426" s="77"/>
    </row>
    <row r="427" spans="1:5" x14ac:dyDescent="0.25">
      <c r="A427" s="75"/>
      <c r="B427" s="98"/>
      <c r="C427" s="99"/>
      <c r="D427" s="76"/>
      <c r="E427" s="77"/>
    </row>
    <row r="428" spans="1:5" x14ac:dyDescent="0.25">
      <c r="A428" s="75"/>
      <c r="B428" s="98"/>
      <c r="C428" s="99"/>
      <c r="D428" s="76"/>
      <c r="E428" s="77"/>
    </row>
    <row r="429" spans="1:5" x14ac:dyDescent="0.25">
      <c r="A429" s="75"/>
      <c r="B429" s="98"/>
      <c r="C429" s="99"/>
      <c r="D429" s="76"/>
      <c r="E429" s="77"/>
    </row>
    <row r="430" spans="1:5" x14ac:dyDescent="0.25">
      <c r="A430" s="75"/>
      <c r="B430" s="98"/>
      <c r="C430" s="99"/>
      <c r="D430" s="76"/>
      <c r="E430" s="77"/>
    </row>
    <row r="431" spans="1:5" x14ac:dyDescent="0.25">
      <c r="A431" s="75"/>
      <c r="B431" s="98"/>
      <c r="C431" s="99"/>
      <c r="D431" s="76"/>
      <c r="E431" s="77"/>
    </row>
    <row r="432" spans="1:5" x14ac:dyDescent="0.25">
      <c r="A432" s="75"/>
      <c r="B432" s="98"/>
      <c r="C432" s="99"/>
      <c r="D432" s="76"/>
      <c r="E432" s="77"/>
    </row>
    <row r="433" spans="1:5" x14ac:dyDescent="0.25">
      <c r="A433" s="75"/>
      <c r="B433" s="98"/>
      <c r="C433" s="99"/>
      <c r="D433" s="76"/>
      <c r="E433" s="77"/>
    </row>
    <row r="434" spans="1:5" x14ac:dyDescent="0.25">
      <c r="A434" s="75"/>
      <c r="B434" s="98"/>
      <c r="C434" s="99"/>
      <c r="D434" s="76"/>
      <c r="E434" s="77"/>
    </row>
    <row r="435" spans="1:5" x14ac:dyDescent="0.25">
      <c r="A435" s="75"/>
      <c r="B435" s="98"/>
      <c r="C435" s="99"/>
      <c r="D435" s="76"/>
      <c r="E435" s="77"/>
    </row>
    <row r="436" spans="1:5" x14ac:dyDescent="0.25">
      <c r="A436" s="75"/>
      <c r="B436" s="98"/>
      <c r="C436" s="99"/>
      <c r="D436" s="76"/>
      <c r="E436" s="77"/>
    </row>
    <row r="437" spans="1:5" x14ac:dyDescent="0.25">
      <c r="A437" s="75"/>
      <c r="B437" s="98"/>
      <c r="C437" s="99"/>
      <c r="D437" s="76"/>
      <c r="E437" s="77"/>
    </row>
    <row r="438" spans="1:5" x14ac:dyDescent="0.25">
      <c r="A438" s="75"/>
      <c r="B438" s="98"/>
      <c r="C438" s="99"/>
      <c r="D438" s="76"/>
      <c r="E438" s="77"/>
    </row>
    <row r="439" spans="1:5" x14ac:dyDescent="0.25">
      <c r="A439" s="75"/>
      <c r="B439" s="98"/>
      <c r="C439" s="99"/>
      <c r="D439" s="76"/>
      <c r="E439" s="77"/>
    </row>
    <row r="440" spans="1:5" x14ac:dyDescent="0.25">
      <c r="A440" s="75"/>
      <c r="B440" s="98"/>
      <c r="C440" s="99"/>
      <c r="D440" s="76"/>
      <c r="E440" s="77"/>
    </row>
    <row r="441" spans="1:5" x14ac:dyDescent="0.25">
      <c r="A441" s="75"/>
      <c r="B441" s="98"/>
      <c r="C441" s="99"/>
      <c r="D441" s="76"/>
      <c r="E441" s="77"/>
    </row>
    <row r="442" spans="1:5" x14ac:dyDescent="0.25">
      <c r="A442" s="75"/>
      <c r="B442" s="98"/>
      <c r="C442" s="99"/>
      <c r="D442" s="76"/>
      <c r="E442" s="77"/>
    </row>
    <row r="443" spans="1:5" x14ac:dyDescent="0.25">
      <c r="A443" s="75"/>
      <c r="B443" s="98"/>
      <c r="C443" s="99"/>
      <c r="D443" s="76"/>
      <c r="E443" s="77"/>
    </row>
    <row r="444" spans="1:5" x14ac:dyDescent="0.25">
      <c r="A444" s="75"/>
      <c r="B444" s="98"/>
      <c r="C444" s="99"/>
      <c r="D444" s="76"/>
      <c r="E444" s="77"/>
    </row>
    <row r="445" spans="1:5" x14ac:dyDescent="0.25">
      <c r="A445" s="75"/>
      <c r="B445" s="98"/>
      <c r="C445" s="99"/>
      <c r="D445" s="76"/>
      <c r="E445" s="77"/>
    </row>
    <row r="446" spans="1:5" x14ac:dyDescent="0.25">
      <c r="A446" s="75"/>
      <c r="B446" s="98"/>
      <c r="C446" s="99"/>
      <c r="D446" s="76"/>
      <c r="E446" s="77"/>
    </row>
    <row r="447" spans="1:5" x14ac:dyDescent="0.25">
      <c r="A447" s="75"/>
      <c r="B447" s="98"/>
      <c r="C447" s="99"/>
      <c r="D447" s="76"/>
      <c r="E447" s="77"/>
    </row>
    <row r="448" spans="1:5" x14ac:dyDescent="0.25">
      <c r="A448" s="75"/>
      <c r="B448" s="98"/>
      <c r="C448" s="99"/>
      <c r="D448" s="76"/>
      <c r="E448" s="77"/>
    </row>
    <row r="449" spans="1:5" x14ac:dyDescent="0.25">
      <c r="A449" s="75"/>
      <c r="B449" s="98"/>
      <c r="C449" s="99"/>
      <c r="D449" s="76"/>
      <c r="E449" s="77"/>
    </row>
    <row r="450" spans="1:5" x14ac:dyDescent="0.25">
      <c r="A450" s="75"/>
      <c r="B450" s="98"/>
      <c r="C450" s="99"/>
      <c r="D450" s="76"/>
      <c r="E450" s="77"/>
    </row>
    <row r="451" spans="1:5" x14ac:dyDescent="0.25">
      <c r="A451" s="75"/>
      <c r="B451" s="98"/>
      <c r="C451" s="99"/>
      <c r="D451" s="76"/>
      <c r="E451" s="77"/>
    </row>
    <row r="452" spans="1:5" x14ac:dyDescent="0.25">
      <c r="A452" s="75"/>
      <c r="B452" s="98"/>
      <c r="C452" s="99"/>
      <c r="D452" s="76"/>
      <c r="E452" s="77"/>
    </row>
    <row r="453" spans="1:5" x14ac:dyDescent="0.25">
      <c r="A453" s="75"/>
      <c r="B453" s="98"/>
      <c r="C453" s="99"/>
      <c r="D453" s="76"/>
      <c r="E453" s="77"/>
    </row>
    <row r="454" spans="1:5" x14ac:dyDescent="0.25">
      <c r="A454" s="75"/>
      <c r="B454" s="98"/>
      <c r="C454" s="99"/>
      <c r="D454" s="76"/>
      <c r="E454" s="77"/>
    </row>
    <row r="455" spans="1:5" x14ac:dyDescent="0.25">
      <c r="A455" s="75"/>
      <c r="B455" s="98"/>
      <c r="C455" s="99"/>
      <c r="D455" s="76"/>
      <c r="E455" s="77"/>
    </row>
    <row r="456" spans="1:5" x14ac:dyDescent="0.25">
      <c r="A456" s="75"/>
      <c r="B456" s="98"/>
      <c r="C456" s="99"/>
      <c r="D456" s="76"/>
      <c r="E456" s="77"/>
    </row>
    <row r="457" spans="1:5" x14ac:dyDescent="0.25">
      <c r="A457" s="75"/>
      <c r="B457" s="98"/>
      <c r="C457" s="99"/>
      <c r="D457" s="76"/>
      <c r="E457" s="77"/>
    </row>
    <row r="458" spans="1:5" x14ac:dyDescent="0.25">
      <c r="A458" s="75"/>
      <c r="B458" s="98"/>
      <c r="C458" s="99"/>
      <c r="D458" s="76"/>
      <c r="E458" s="77"/>
    </row>
    <row r="459" spans="1:5" x14ac:dyDescent="0.25">
      <c r="A459" s="75"/>
      <c r="B459" s="98"/>
      <c r="C459" s="99"/>
      <c r="D459" s="76"/>
      <c r="E459" s="77"/>
    </row>
    <row r="460" spans="1:5" x14ac:dyDescent="0.25">
      <c r="A460" s="75"/>
      <c r="B460" s="98"/>
      <c r="C460" s="99"/>
      <c r="D460" s="76"/>
      <c r="E460" s="77"/>
    </row>
    <row r="461" spans="1:5" x14ac:dyDescent="0.25">
      <c r="A461" s="75"/>
      <c r="B461" s="98"/>
      <c r="C461" s="99"/>
      <c r="D461" s="76"/>
      <c r="E461" s="77"/>
    </row>
    <row r="462" spans="1:5" x14ac:dyDescent="0.25">
      <c r="A462" s="75"/>
      <c r="B462" s="98"/>
      <c r="C462" s="99"/>
      <c r="D462" s="76"/>
      <c r="E462" s="77"/>
    </row>
    <row r="463" spans="1:5" x14ac:dyDescent="0.25">
      <c r="A463" s="75"/>
      <c r="B463" s="98"/>
      <c r="C463" s="99"/>
      <c r="D463" s="76"/>
      <c r="E463" s="77"/>
    </row>
    <row r="464" spans="1:5" x14ac:dyDescent="0.25">
      <c r="A464" s="75"/>
      <c r="B464" s="98"/>
      <c r="C464" s="99"/>
      <c r="D464" s="76"/>
      <c r="E464" s="77"/>
    </row>
    <row r="465" spans="1:5" x14ac:dyDescent="0.25">
      <c r="A465" s="75"/>
      <c r="B465" s="98"/>
      <c r="C465" s="99"/>
      <c r="D465" s="76"/>
      <c r="E465" s="77"/>
    </row>
    <row r="466" spans="1:5" x14ac:dyDescent="0.25">
      <c r="A466" s="75"/>
      <c r="B466" s="98"/>
      <c r="C466" s="99"/>
      <c r="D466" s="76"/>
      <c r="E466" s="77"/>
    </row>
    <row r="467" spans="1:5" x14ac:dyDescent="0.25">
      <c r="A467" s="75"/>
      <c r="B467" s="98"/>
      <c r="C467" s="99"/>
      <c r="D467" s="76"/>
      <c r="E467" s="77"/>
    </row>
    <row r="468" spans="1:5" x14ac:dyDescent="0.25">
      <c r="A468" s="75"/>
      <c r="B468" s="98"/>
      <c r="C468" s="99"/>
      <c r="D468" s="76"/>
      <c r="E468" s="77"/>
    </row>
    <row r="469" spans="1:5" x14ac:dyDescent="0.25">
      <c r="A469" s="75"/>
      <c r="B469" s="98"/>
      <c r="C469" s="99"/>
      <c r="D469" s="76"/>
      <c r="E469" s="77"/>
    </row>
    <row r="470" spans="1:5" x14ac:dyDescent="0.25">
      <c r="A470" s="75"/>
      <c r="B470" s="98"/>
      <c r="C470" s="99"/>
      <c r="D470" s="76"/>
      <c r="E470" s="77"/>
    </row>
    <row r="471" spans="1:5" x14ac:dyDescent="0.25">
      <c r="A471" s="75"/>
      <c r="B471" s="98"/>
      <c r="C471" s="99"/>
      <c r="D471" s="76"/>
      <c r="E471" s="77"/>
    </row>
    <row r="472" spans="1:5" x14ac:dyDescent="0.25">
      <c r="A472" s="75"/>
      <c r="B472" s="98"/>
      <c r="C472" s="99"/>
      <c r="D472" s="76"/>
      <c r="E472" s="77"/>
    </row>
    <row r="473" spans="1:5" x14ac:dyDescent="0.25">
      <c r="A473" s="75"/>
      <c r="B473" s="98"/>
      <c r="C473" s="99"/>
      <c r="D473" s="76"/>
      <c r="E473" s="77"/>
    </row>
    <row r="474" spans="1:5" x14ac:dyDescent="0.25">
      <c r="A474" s="75"/>
      <c r="B474" s="98"/>
      <c r="C474" s="99"/>
      <c r="D474" s="76"/>
      <c r="E474" s="77"/>
    </row>
    <row r="475" spans="1:5" x14ac:dyDescent="0.25">
      <c r="A475" s="75"/>
      <c r="B475" s="98"/>
      <c r="C475" s="99"/>
      <c r="D475" s="76"/>
      <c r="E475" s="77"/>
    </row>
    <row r="476" spans="1:5" x14ac:dyDescent="0.25">
      <c r="A476" s="75"/>
      <c r="B476" s="98"/>
      <c r="C476" s="99"/>
      <c r="D476" s="76"/>
      <c r="E476" s="77"/>
    </row>
    <row r="477" spans="1:5" x14ac:dyDescent="0.25">
      <c r="A477" s="75"/>
      <c r="B477" s="98"/>
      <c r="C477" s="99"/>
      <c r="D477" s="76"/>
      <c r="E477" s="77"/>
    </row>
    <row r="478" spans="1:5" x14ac:dyDescent="0.25">
      <c r="A478" s="75"/>
      <c r="B478" s="98"/>
      <c r="C478" s="99"/>
      <c r="D478" s="76"/>
      <c r="E478" s="77"/>
    </row>
    <row r="479" spans="1:5" x14ac:dyDescent="0.25">
      <c r="A479" s="75"/>
      <c r="B479" s="98"/>
      <c r="C479" s="99"/>
      <c r="D479" s="76"/>
      <c r="E479" s="77"/>
    </row>
    <row r="480" spans="1:5" x14ac:dyDescent="0.25">
      <c r="A480" s="75"/>
      <c r="B480" s="98"/>
      <c r="C480" s="99"/>
      <c r="D480" s="76"/>
      <c r="E480" s="77"/>
    </row>
    <row r="481" spans="1:5" x14ac:dyDescent="0.25">
      <c r="A481" s="75"/>
      <c r="B481" s="98"/>
      <c r="C481" s="99"/>
      <c r="D481" s="76"/>
      <c r="E481" s="77"/>
    </row>
    <row r="482" spans="1:5" x14ac:dyDescent="0.25">
      <c r="A482" s="75"/>
      <c r="B482" s="98"/>
      <c r="C482" s="99"/>
      <c r="D482" s="76"/>
      <c r="E482" s="77"/>
    </row>
    <row r="483" spans="1:5" x14ac:dyDescent="0.25">
      <c r="A483" s="75"/>
      <c r="B483" s="98"/>
      <c r="C483" s="99"/>
      <c r="D483" s="76"/>
      <c r="E483" s="77"/>
    </row>
    <row r="484" spans="1:5" x14ac:dyDescent="0.25">
      <c r="A484" s="75"/>
      <c r="B484" s="98"/>
      <c r="C484" s="99"/>
      <c r="D484" s="76"/>
      <c r="E484" s="77"/>
    </row>
    <row r="485" spans="1:5" x14ac:dyDescent="0.25">
      <c r="A485" s="75"/>
      <c r="B485" s="98"/>
      <c r="C485" s="99"/>
      <c r="D485" s="76"/>
      <c r="E485" s="77"/>
    </row>
    <row r="486" spans="1:5" x14ac:dyDescent="0.25">
      <c r="A486" s="75"/>
      <c r="B486" s="98"/>
      <c r="C486" s="99"/>
      <c r="D486" s="76"/>
      <c r="E486" s="77"/>
    </row>
    <row r="487" spans="1:5" x14ac:dyDescent="0.25">
      <c r="A487" s="75"/>
      <c r="B487" s="98"/>
      <c r="C487" s="99"/>
      <c r="D487" s="76"/>
      <c r="E487" s="77"/>
    </row>
    <row r="488" spans="1:5" x14ac:dyDescent="0.25">
      <c r="A488" s="75"/>
      <c r="B488" s="98"/>
      <c r="C488" s="99"/>
      <c r="D488" s="76"/>
      <c r="E488" s="77"/>
    </row>
    <row r="489" spans="1:5" x14ac:dyDescent="0.25">
      <c r="A489" s="75"/>
      <c r="B489" s="98"/>
      <c r="C489" s="99"/>
      <c r="D489" s="76"/>
      <c r="E489" s="77"/>
    </row>
    <row r="490" spans="1:5" x14ac:dyDescent="0.25">
      <c r="A490" s="75"/>
      <c r="B490" s="98"/>
      <c r="C490" s="99"/>
      <c r="D490" s="76"/>
      <c r="E490" s="77"/>
    </row>
    <row r="491" spans="1:5" x14ac:dyDescent="0.25">
      <c r="A491" s="75"/>
      <c r="B491" s="98"/>
      <c r="C491" s="99"/>
      <c r="D491" s="76"/>
      <c r="E491" s="77"/>
    </row>
    <row r="492" spans="1:5" x14ac:dyDescent="0.25">
      <c r="A492" s="75"/>
      <c r="B492" s="98"/>
      <c r="C492" s="99"/>
      <c r="D492" s="76"/>
      <c r="E492" s="77"/>
    </row>
    <row r="493" spans="1:5" x14ac:dyDescent="0.25">
      <c r="A493" s="75"/>
      <c r="B493" s="98"/>
      <c r="C493" s="99"/>
      <c r="D493" s="76"/>
      <c r="E493" s="77"/>
    </row>
    <row r="494" spans="1:5" x14ac:dyDescent="0.25">
      <c r="A494" s="75"/>
      <c r="B494" s="98"/>
      <c r="C494" s="99"/>
      <c r="D494" s="76"/>
      <c r="E494" s="77"/>
    </row>
    <row r="495" spans="1:5" x14ac:dyDescent="0.25">
      <c r="A495" s="75"/>
      <c r="B495" s="98"/>
      <c r="C495" s="99"/>
      <c r="D495" s="76"/>
      <c r="E495" s="77"/>
    </row>
    <row r="496" spans="1:5" x14ac:dyDescent="0.25">
      <c r="A496" s="75"/>
      <c r="B496" s="98"/>
      <c r="C496" s="99"/>
      <c r="D496" s="76"/>
      <c r="E496" s="77"/>
    </row>
    <row r="497" spans="1:5" x14ac:dyDescent="0.25">
      <c r="A497" s="75"/>
      <c r="B497" s="98"/>
      <c r="C497" s="99"/>
      <c r="D497" s="76"/>
      <c r="E497" s="77"/>
    </row>
    <row r="498" spans="1:5" x14ac:dyDescent="0.25">
      <c r="A498" s="75"/>
      <c r="B498" s="98"/>
      <c r="C498" s="99"/>
      <c r="D498" s="76"/>
      <c r="E498" s="77"/>
    </row>
    <row r="499" spans="1:5" x14ac:dyDescent="0.25">
      <c r="A499" s="75"/>
      <c r="B499" s="98"/>
      <c r="C499" s="99"/>
      <c r="D499" s="76"/>
      <c r="E499" s="77"/>
    </row>
    <row r="500" spans="1:5" x14ac:dyDescent="0.25">
      <c r="A500" s="75"/>
      <c r="B500" s="98"/>
      <c r="C500" s="99"/>
      <c r="D500" s="76"/>
      <c r="E500" s="77"/>
    </row>
    <row r="501" spans="1:5" x14ac:dyDescent="0.25">
      <c r="A501" s="75"/>
      <c r="B501" s="98"/>
      <c r="C501" s="99"/>
      <c r="D501" s="76"/>
      <c r="E501" s="77"/>
    </row>
    <row r="502" spans="1:5" x14ac:dyDescent="0.25">
      <c r="A502" s="75"/>
      <c r="B502" s="98"/>
      <c r="C502" s="99"/>
      <c r="D502" s="76"/>
      <c r="E502" s="77"/>
    </row>
    <row r="503" spans="1:5" x14ac:dyDescent="0.25">
      <c r="A503" s="75"/>
      <c r="B503" s="98"/>
      <c r="C503" s="99"/>
      <c r="D503" s="76"/>
      <c r="E503" s="77"/>
    </row>
    <row r="504" spans="1:5" x14ac:dyDescent="0.25">
      <c r="A504" s="75"/>
      <c r="B504" s="98"/>
      <c r="C504" s="99"/>
      <c r="D504" s="76"/>
      <c r="E504" s="77"/>
    </row>
    <row r="505" spans="1:5" x14ac:dyDescent="0.25">
      <c r="A505" s="75"/>
      <c r="B505" s="98"/>
      <c r="C505" s="99"/>
      <c r="D505" s="76"/>
      <c r="E505" s="77"/>
    </row>
    <row r="506" spans="1:5" x14ac:dyDescent="0.25">
      <c r="A506" s="75"/>
      <c r="B506" s="98"/>
      <c r="C506" s="99"/>
      <c r="D506" s="76"/>
      <c r="E506" s="77"/>
    </row>
    <row r="507" spans="1:5" x14ac:dyDescent="0.25">
      <c r="A507" s="75"/>
      <c r="B507" s="98"/>
      <c r="C507" s="99"/>
      <c r="D507" s="76"/>
      <c r="E507" s="77"/>
    </row>
    <row r="508" spans="1:5" x14ac:dyDescent="0.25">
      <c r="A508" s="75"/>
      <c r="B508" s="98"/>
      <c r="C508" s="99"/>
      <c r="D508" s="76"/>
      <c r="E508" s="77"/>
    </row>
    <row r="509" spans="1:5" x14ac:dyDescent="0.25">
      <c r="A509" s="75"/>
      <c r="B509" s="98"/>
      <c r="C509" s="99"/>
      <c r="D509" s="76"/>
      <c r="E509" s="77"/>
    </row>
    <row r="510" spans="1:5" x14ac:dyDescent="0.25">
      <c r="A510" s="75"/>
      <c r="B510" s="98"/>
      <c r="C510" s="99"/>
      <c r="D510" s="76"/>
      <c r="E510" s="77"/>
    </row>
    <row r="511" spans="1:5" x14ac:dyDescent="0.25">
      <c r="A511" s="75"/>
      <c r="B511" s="98"/>
      <c r="C511" s="99"/>
      <c r="D511" s="76"/>
      <c r="E511" s="77"/>
    </row>
    <row r="512" spans="1:5" x14ac:dyDescent="0.25">
      <c r="A512" s="75"/>
      <c r="B512" s="98"/>
      <c r="C512" s="99"/>
      <c r="D512" s="76"/>
      <c r="E512" s="77"/>
    </row>
    <row r="513" spans="1:5" x14ac:dyDescent="0.25">
      <c r="A513" s="75"/>
      <c r="B513" s="98"/>
      <c r="C513" s="99"/>
      <c r="D513" s="76"/>
      <c r="E513" s="77"/>
    </row>
    <row r="514" spans="1:5" x14ac:dyDescent="0.25">
      <c r="A514" s="75"/>
      <c r="B514" s="98"/>
      <c r="C514" s="99"/>
      <c r="D514" s="76"/>
      <c r="E514" s="77"/>
    </row>
    <row r="515" spans="1:5" x14ac:dyDescent="0.25">
      <c r="A515" s="75"/>
      <c r="B515" s="98"/>
      <c r="C515" s="99"/>
      <c r="D515" s="76"/>
      <c r="E515" s="77"/>
    </row>
    <row r="516" spans="1:5" x14ac:dyDescent="0.25">
      <c r="A516" s="75"/>
      <c r="B516" s="98"/>
      <c r="C516" s="99"/>
      <c r="D516" s="76"/>
      <c r="E516" s="77"/>
    </row>
    <row r="517" spans="1:5" x14ac:dyDescent="0.25">
      <c r="A517" s="75"/>
      <c r="B517" s="98"/>
      <c r="C517" s="99"/>
      <c r="D517" s="76"/>
      <c r="E517" s="77"/>
    </row>
    <row r="518" spans="1:5" x14ac:dyDescent="0.25">
      <c r="A518" s="75"/>
      <c r="B518" s="98"/>
      <c r="C518" s="99"/>
      <c r="D518" s="76"/>
      <c r="E518" s="77"/>
    </row>
    <row r="519" spans="1:5" x14ac:dyDescent="0.25">
      <c r="A519" s="75"/>
      <c r="B519" s="98"/>
      <c r="C519" s="99"/>
      <c r="D519" s="76"/>
      <c r="E519" s="77"/>
    </row>
    <row r="520" spans="1:5" x14ac:dyDescent="0.25">
      <c r="A520" s="75"/>
      <c r="B520" s="98"/>
      <c r="C520" s="99"/>
      <c r="D520" s="76"/>
      <c r="E520" s="77"/>
    </row>
    <row r="521" spans="1:5" x14ac:dyDescent="0.25">
      <c r="A521" s="75"/>
      <c r="B521" s="98"/>
      <c r="C521" s="99"/>
      <c r="D521" s="76"/>
      <c r="E521" s="77"/>
    </row>
    <row r="522" spans="1:5" x14ac:dyDescent="0.25">
      <c r="A522" s="75"/>
      <c r="B522" s="98"/>
      <c r="C522" s="99"/>
      <c r="D522" s="76"/>
      <c r="E522" s="77"/>
    </row>
    <row r="523" spans="1:5" x14ac:dyDescent="0.25">
      <c r="A523" s="75"/>
      <c r="B523" s="98"/>
      <c r="C523" s="99"/>
      <c r="D523" s="76"/>
      <c r="E523" s="77"/>
    </row>
    <row r="524" spans="1:5" x14ac:dyDescent="0.25">
      <c r="A524" s="75"/>
      <c r="B524" s="98"/>
      <c r="C524" s="99"/>
      <c r="D524" s="76"/>
      <c r="E524" s="77"/>
    </row>
    <row r="525" spans="1:5" x14ac:dyDescent="0.25">
      <c r="A525" s="75"/>
      <c r="B525" s="98"/>
      <c r="C525" s="99"/>
      <c r="D525" s="76"/>
      <c r="E525" s="77"/>
    </row>
    <row r="526" spans="1:5" x14ac:dyDescent="0.25">
      <c r="A526" s="75"/>
      <c r="B526" s="98"/>
      <c r="C526" s="99"/>
      <c r="D526" s="76"/>
      <c r="E526" s="77"/>
    </row>
    <row r="527" spans="1:5" x14ac:dyDescent="0.25">
      <c r="A527" s="75"/>
      <c r="B527" s="98"/>
      <c r="C527" s="99"/>
      <c r="D527" s="76"/>
      <c r="E527" s="77"/>
    </row>
    <row r="528" spans="1:5" x14ac:dyDescent="0.25">
      <c r="A528" s="75"/>
      <c r="B528" s="98"/>
      <c r="C528" s="99"/>
      <c r="D528" s="76"/>
      <c r="E528" s="77"/>
    </row>
    <row r="529" spans="1:5" x14ac:dyDescent="0.25">
      <c r="A529" s="75"/>
      <c r="B529" s="98"/>
      <c r="C529" s="99"/>
      <c r="D529" s="76"/>
      <c r="E529" s="77"/>
    </row>
    <row r="530" spans="1:5" x14ac:dyDescent="0.25">
      <c r="A530" s="75"/>
      <c r="B530" s="98"/>
      <c r="C530" s="99"/>
      <c r="D530" s="76"/>
      <c r="E530" s="77"/>
    </row>
    <row r="531" spans="1:5" x14ac:dyDescent="0.25">
      <c r="A531" s="75"/>
      <c r="B531" s="98"/>
      <c r="C531" s="99"/>
      <c r="D531" s="76"/>
      <c r="E531" s="77"/>
    </row>
    <row r="532" spans="1:5" x14ac:dyDescent="0.25">
      <c r="A532" s="75"/>
      <c r="B532" s="98"/>
      <c r="C532" s="99"/>
      <c r="D532" s="76"/>
      <c r="E532" s="77"/>
    </row>
    <row r="533" spans="1:5" x14ac:dyDescent="0.25">
      <c r="A533" s="75"/>
      <c r="B533" s="98"/>
      <c r="C533" s="99"/>
      <c r="D533" s="76"/>
      <c r="E533" s="77"/>
    </row>
    <row r="534" spans="1:5" x14ac:dyDescent="0.25">
      <c r="A534" s="75"/>
      <c r="B534" s="98"/>
      <c r="C534" s="99"/>
      <c r="D534" s="76"/>
      <c r="E534" s="77"/>
    </row>
    <row r="535" spans="1:5" x14ac:dyDescent="0.25">
      <c r="A535" s="75"/>
      <c r="B535" s="98"/>
      <c r="C535" s="99"/>
      <c r="D535" s="76"/>
      <c r="E535" s="77"/>
    </row>
    <row r="536" spans="1:5" x14ac:dyDescent="0.25">
      <c r="A536" s="75"/>
      <c r="B536" s="98"/>
      <c r="C536" s="99"/>
      <c r="D536" s="76"/>
      <c r="E536" s="77"/>
    </row>
    <row r="537" spans="1:5" x14ac:dyDescent="0.25">
      <c r="A537" s="75"/>
      <c r="B537" s="98"/>
      <c r="C537" s="99"/>
      <c r="D537" s="76"/>
      <c r="E537" s="77"/>
    </row>
    <row r="538" spans="1:5" x14ac:dyDescent="0.25">
      <c r="A538" s="75"/>
      <c r="B538" s="98"/>
      <c r="C538" s="99"/>
      <c r="D538" s="76"/>
      <c r="E538" s="77"/>
    </row>
    <row r="539" spans="1:5" x14ac:dyDescent="0.25">
      <c r="A539" s="75"/>
      <c r="B539" s="98"/>
      <c r="C539" s="99"/>
      <c r="D539" s="76"/>
      <c r="E539" s="77"/>
    </row>
    <row r="540" spans="1:5" x14ac:dyDescent="0.25">
      <c r="A540" s="75"/>
      <c r="B540" s="98"/>
      <c r="C540" s="99"/>
      <c r="D540" s="76"/>
      <c r="E540" s="77"/>
    </row>
    <row r="541" spans="1:5" x14ac:dyDescent="0.25">
      <c r="A541" s="75"/>
      <c r="B541" s="98"/>
      <c r="C541" s="99"/>
      <c r="D541" s="76"/>
      <c r="E541" s="77"/>
    </row>
    <row r="542" spans="1:5" x14ac:dyDescent="0.25">
      <c r="A542" s="75"/>
      <c r="B542" s="98"/>
      <c r="C542" s="99"/>
      <c r="D542" s="76"/>
      <c r="E542" s="77"/>
    </row>
    <row r="543" spans="1:5" x14ac:dyDescent="0.25">
      <c r="A543" s="75"/>
      <c r="B543" s="98"/>
      <c r="C543" s="99"/>
      <c r="D543" s="76"/>
      <c r="E543" s="77"/>
    </row>
    <row r="544" spans="1:5" x14ac:dyDescent="0.25">
      <c r="A544" s="75"/>
      <c r="B544" s="98"/>
      <c r="C544" s="99"/>
      <c r="D544" s="76"/>
      <c r="E544" s="77"/>
    </row>
    <row r="545" spans="1:5" x14ac:dyDescent="0.25">
      <c r="A545" s="75"/>
      <c r="B545" s="98"/>
      <c r="C545" s="99"/>
      <c r="D545" s="76"/>
      <c r="E545" s="77"/>
    </row>
    <row r="546" spans="1:5" x14ac:dyDescent="0.25">
      <c r="A546" s="75"/>
      <c r="B546" s="98"/>
      <c r="C546" s="99"/>
      <c r="D546" s="76"/>
      <c r="E546" s="77"/>
    </row>
    <row r="547" spans="1:5" x14ac:dyDescent="0.25">
      <c r="A547" s="75"/>
      <c r="B547" s="98"/>
      <c r="C547" s="99"/>
      <c r="D547" s="76"/>
      <c r="E547" s="77"/>
    </row>
    <row r="548" spans="1:5" x14ac:dyDescent="0.25">
      <c r="A548" s="75"/>
      <c r="B548" s="98"/>
      <c r="C548" s="99"/>
      <c r="D548" s="76"/>
      <c r="E548" s="77"/>
    </row>
    <row r="549" spans="1:5" x14ac:dyDescent="0.25">
      <c r="A549" s="75"/>
      <c r="B549" s="98"/>
      <c r="C549" s="99"/>
      <c r="D549" s="76"/>
      <c r="E549" s="77"/>
    </row>
    <row r="550" spans="1:5" x14ac:dyDescent="0.25">
      <c r="A550" s="75"/>
      <c r="B550" s="98"/>
      <c r="C550" s="99"/>
      <c r="D550" s="76"/>
      <c r="E550" s="77"/>
    </row>
    <row r="551" spans="1:5" x14ac:dyDescent="0.25">
      <c r="A551" s="75"/>
      <c r="B551" s="98"/>
      <c r="C551" s="99"/>
      <c r="D551" s="76"/>
      <c r="E551" s="77"/>
    </row>
    <row r="552" spans="1:5" x14ac:dyDescent="0.25">
      <c r="A552" s="75"/>
      <c r="B552" s="98"/>
      <c r="C552" s="99"/>
      <c r="D552" s="76"/>
      <c r="E552" s="77"/>
    </row>
    <row r="553" spans="1:5" x14ac:dyDescent="0.25">
      <c r="A553" s="75"/>
      <c r="B553" s="98"/>
      <c r="C553" s="99"/>
      <c r="D553" s="76"/>
      <c r="E553" s="77"/>
    </row>
    <row r="554" spans="1:5" x14ac:dyDescent="0.25">
      <c r="A554" s="75"/>
      <c r="B554" s="98"/>
      <c r="C554" s="99"/>
      <c r="D554" s="76"/>
      <c r="E554" s="77"/>
    </row>
    <row r="555" spans="1:5" x14ac:dyDescent="0.25">
      <c r="A555" s="75"/>
      <c r="B555" s="98"/>
      <c r="C555" s="99"/>
      <c r="D555" s="76"/>
      <c r="E555" s="77"/>
    </row>
    <row r="556" spans="1:5" x14ac:dyDescent="0.25">
      <c r="A556" s="75"/>
      <c r="B556" s="98"/>
      <c r="C556" s="99"/>
      <c r="D556" s="76"/>
      <c r="E556" s="77"/>
    </row>
    <row r="557" spans="1:5" x14ac:dyDescent="0.25">
      <c r="A557" s="75"/>
      <c r="B557" s="98"/>
      <c r="C557" s="99"/>
      <c r="D557" s="76"/>
      <c r="E557" s="77"/>
    </row>
    <row r="558" spans="1:5" x14ac:dyDescent="0.25">
      <c r="A558" s="75"/>
      <c r="B558" s="98"/>
      <c r="C558" s="99"/>
      <c r="D558" s="76"/>
      <c r="E558" s="77"/>
    </row>
    <row r="559" spans="1:5" x14ac:dyDescent="0.25">
      <c r="A559" s="75"/>
      <c r="B559" s="98"/>
      <c r="C559" s="99"/>
      <c r="D559" s="76"/>
      <c r="E559" s="77"/>
    </row>
    <row r="560" spans="1:5" x14ac:dyDescent="0.25">
      <c r="A560" s="75"/>
      <c r="B560" s="98"/>
      <c r="C560" s="99"/>
      <c r="D560" s="76"/>
      <c r="E560" s="77"/>
    </row>
    <row r="561" spans="1:5" x14ac:dyDescent="0.25">
      <c r="A561" s="75"/>
      <c r="B561" s="98"/>
      <c r="C561" s="99"/>
      <c r="D561" s="76"/>
      <c r="E561" s="77"/>
    </row>
    <row r="562" spans="1:5" x14ac:dyDescent="0.25">
      <c r="A562" s="75"/>
      <c r="B562" s="98"/>
      <c r="C562" s="99"/>
      <c r="D562" s="76"/>
      <c r="E562" s="77"/>
    </row>
    <row r="563" spans="1:5" x14ac:dyDescent="0.25">
      <c r="A563" s="75"/>
      <c r="B563" s="98"/>
      <c r="C563" s="99"/>
      <c r="D563" s="76"/>
      <c r="E563" s="77"/>
    </row>
    <row r="564" spans="1:5" x14ac:dyDescent="0.25">
      <c r="A564" s="75"/>
      <c r="B564" s="98"/>
      <c r="C564" s="99"/>
      <c r="D564" s="76"/>
      <c r="E564" s="77"/>
    </row>
    <row r="565" spans="1:5" x14ac:dyDescent="0.25">
      <c r="A565" s="75"/>
      <c r="B565" s="98"/>
      <c r="C565" s="99"/>
      <c r="D565" s="76"/>
      <c r="E565" s="77"/>
    </row>
    <row r="566" spans="1:5" x14ac:dyDescent="0.25">
      <c r="A566" s="75"/>
      <c r="B566" s="98"/>
      <c r="C566" s="99"/>
      <c r="D566" s="76"/>
      <c r="E566" s="77"/>
    </row>
    <row r="567" spans="1:5" x14ac:dyDescent="0.25">
      <c r="A567" s="75"/>
      <c r="B567" s="98"/>
      <c r="C567" s="99"/>
      <c r="D567" s="76"/>
      <c r="E567" s="77"/>
    </row>
    <row r="568" spans="1:5" x14ac:dyDescent="0.25">
      <c r="A568" s="75"/>
      <c r="B568" s="98"/>
      <c r="C568" s="99"/>
      <c r="D568" s="76"/>
      <c r="E568" s="77"/>
    </row>
    <row r="569" spans="1:5" x14ac:dyDescent="0.25">
      <c r="A569" s="75"/>
      <c r="B569" s="98"/>
      <c r="C569" s="99"/>
      <c r="D569" s="76"/>
      <c r="E569" s="77"/>
    </row>
    <row r="570" spans="1:5" x14ac:dyDescent="0.25">
      <c r="A570" s="75"/>
      <c r="B570" s="98"/>
      <c r="C570" s="99"/>
      <c r="D570" s="76"/>
      <c r="E570" s="77"/>
    </row>
    <row r="571" spans="1:5" x14ac:dyDescent="0.25">
      <c r="A571" s="75"/>
      <c r="B571" s="98"/>
      <c r="C571" s="99"/>
      <c r="D571" s="76"/>
      <c r="E571" s="77"/>
    </row>
    <row r="572" spans="1:5" x14ac:dyDescent="0.25">
      <c r="A572" s="75"/>
      <c r="B572" s="98"/>
      <c r="C572" s="99"/>
      <c r="D572" s="76"/>
      <c r="E572" s="77"/>
    </row>
    <row r="573" spans="1:5" x14ac:dyDescent="0.25">
      <c r="A573" s="75"/>
      <c r="B573" s="98"/>
      <c r="C573" s="99"/>
      <c r="D573" s="76"/>
      <c r="E573" s="77"/>
    </row>
    <row r="574" spans="1:5" x14ac:dyDescent="0.25">
      <c r="A574" s="75"/>
      <c r="B574" s="98"/>
      <c r="C574" s="99"/>
      <c r="D574" s="76"/>
      <c r="E574" s="77"/>
    </row>
    <row r="575" spans="1:5" x14ac:dyDescent="0.25">
      <c r="A575" s="75"/>
      <c r="B575" s="98"/>
      <c r="C575" s="99"/>
      <c r="D575" s="76"/>
      <c r="E575" s="77"/>
    </row>
    <row r="576" spans="1:5" x14ac:dyDescent="0.25">
      <c r="A576" s="75"/>
      <c r="B576" s="98"/>
      <c r="C576" s="99"/>
      <c r="D576" s="76"/>
      <c r="E576" s="77"/>
    </row>
    <row r="577" spans="1:5" x14ac:dyDescent="0.25">
      <c r="A577" s="75"/>
      <c r="B577" s="98"/>
      <c r="C577" s="99"/>
      <c r="D577" s="76"/>
      <c r="E577" s="77"/>
    </row>
    <row r="578" spans="1:5" x14ac:dyDescent="0.25">
      <c r="A578" s="75"/>
      <c r="B578" s="98"/>
      <c r="C578" s="99"/>
      <c r="D578" s="76"/>
      <c r="E578" s="77"/>
    </row>
    <row r="579" spans="1:5" x14ac:dyDescent="0.25">
      <c r="A579" s="75"/>
      <c r="B579" s="98"/>
      <c r="C579" s="99"/>
      <c r="D579" s="76"/>
      <c r="E579" s="77"/>
    </row>
    <row r="580" spans="1:5" x14ac:dyDescent="0.25">
      <c r="A580" s="75"/>
      <c r="B580" s="98"/>
      <c r="C580" s="99"/>
      <c r="D580" s="76"/>
      <c r="E580" s="77"/>
    </row>
    <row r="581" spans="1:5" x14ac:dyDescent="0.25">
      <c r="A581" s="75"/>
      <c r="B581" s="98"/>
      <c r="C581" s="99"/>
      <c r="D581" s="76"/>
      <c r="E581" s="77"/>
    </row>
    <row r="582" spans="1:5" x14ac:dyDescent="0.25">
      <c r="A582" s="75"/>
      <c r="B582" s="98"/>
      <c r="C582" s="99"/>
      <c r="D582" s="76"/>
      <c r="E582" s="77"/>
    </row>
    <row r="583" spans="1:5" x14ac:dyDescent="0.25">
      <c r="A583" s="75"/>
      <c r="B583" s="98"/>
      <c r="C583" s="99"/>
      <c r="D583" s="76"/>
      <c r="E583" s="77"/>
    </row>
    <row r="584" spans="1:5" x14ac:dyDescent="0.25">
      <c r="A584" s="75"/>
      <c r="B584" s="98"/>
      <c r="C584" s="99"/>
      <c r="D584" s="76"/>
      <c r="E584" s="77"/>
    </row>
    <row r="585" spans="1:5" x14ac:dyDescent="0.25">
      <c r="A585" s="75"/>
      <c r="B585" s="98"/>
      <c r="C585" s="99"/>
      <c r="D585" s="76"/>
      <c r="E585" s="77"/>
    </row>
    <row r="586" spans="1:5" x14ac:dyDescent="0.25">
      <c r="A586" s="75"/>
      <c r="B586" s="98"/>
      <c r="C586" s="99"/>
      <c r="D586" s="76"/>
      <c r="E586" s="77"/>
    </row>
    <row r="587" spans="1:5" x14ac:dyDescent="0.25">
      <c r="A587" s="75"/>
      <c r="B587" s="98"/>
      <c r="C587" s="99"/>
      <c r="D587" s="76"/>
      <c r="E587" s="77"/>
    </row>
    <row r="588" spans="1:5" x14ac:dyDescent="0.25">
      <c r="A588" s="75"/>
      <c r="B588" s="98"/>
      <c r="C588" s="99"/>
      <c r="D588" s="76"/>
      <c r="E588" s="77"/>
    </row>
    <row r="589" spans="1:5" x14ac:dyDescent="0.25">
      <c r="A589" s="75"/>
      <c r="B589" s="98"/>
      <c r="C589" s="99"/>
      <c r="D589" s="76"/>
      <c r="E589" s="77"/>
    </row>
    <row r="590" spans="1:5" x14ac:dyDescent="0.25">
      <c r="A590" s="75"/>
      <c r="B590" s="98"/>
      <c r="C590" s="99"/>
      <c r="D590" s="76"/>
      <c r="E590" s="77"/>
    </row>
    <row r="591" spans="1:5" x14ac:dyDescent="0.25">
      <c r="A591" s="75"/>
      <c r="B591" s="98"/>
      <c r="C591" s="99"/>
      <c r="D591" s="76"/>
      <c r="E591" s="77"/>
    </row>
    <row r="592" spans="1:5" x14ac:dyDescent="0.25">
      <c r="A592" s="75"/>
      <c r="B592" s="98"/>
      <c r="C592" s="99"/>
      <c r="D592" s="76"/>
      <c r="E592" s="77"/>
    </row>
    <row r="593" spans="1:5" x14ac:dyDescent="0.25">
      <c r="A593" s="75"/>
      <c r="B593" s="98"/>
      <c r="C593" s="99"/>
      <c r="D593" s="76"/>
      <c r="E593" s="77"/>
    </row>
    <row r="594" spans="1:5" x14ac:dyDescent="0.25">
      <c r="A594" s="75"/>
      <c r="B594" s="98"/>
      <c r="C594" s="99"/>
      <c r="D594" s="76"/>
      <c r="E594" s="77"/>
    </row>
    <row r="595" spans="1:5" x14ac:dyDescent="0.25">
      <c r="A595" s="75"/>
      <c r="B595" s="98"/>
      <c r="C595" s="99"/>
      <c r="D595" s="76"/>
      <c r="E595" s="77"/>
    </row>
    <row r="596" spans="1:5" x14ac:dyDescent="0.25">
      <c r="A596" s="75"/>
      <c r="B596" s="98"/>
      <c r="C596" s="99"/>
      <c r="D596" s="76"/>
      <c r="E596" s="77"/>
    </row>
    <row r="597" spans="1:5" x14ac:dyDescent="0.25">
      <c r="A597" s="75"/>
      <c r="B597" s="98"/>
      <c r="C597" s="99"/>
      <c r="D597" s="76"/>
      <c r="E597" s="77"/>
    </row>
    <row r="598" spans="1:5" x14ac:dyDescent="0.25">
      <c r="A598" s="75"/>
      <c r="B598" s="98"/>
      <c r="C598" s="99"/>
      <c r="D598" s="76"/>
      <c r="E598" s="77"/>
    </row>
    <row r="599" spans="1:5" x14ac:dyDescent="0.25">
      <c r="A599" s="75"/>
      <c r="B599" s="98"/>
      <c r="C599" s="99"/>
      <c r="D599" s="76"/>
      <c r="E599" s="77"/>
    </row>
    <row r="600" spans="1:5" x14ac:dyDescent="0.25">
      <c r="A600" s="75"/>
      <c r="B600" s="98"/>
      <c r="C600" s="99"/>
      <c r="D600" s="76"/>
      <c r="E600" s="77"/>
    </row>
    <row r="601" spans="1:5" x14ac:dyDescent="0.25">
      <c r="A601" s="75"/>
      <c r="B601" s="98"/>
      <c r="C601" s="99"/>
      <c r="D601" s="76"/>
      <c r="E601" s="77"/>
    </row>
    <row r="602" spans="1:5" x14ac:dyDescent="0.25">
      <c r="A602" s="75"/>
      <c r="B602" s="98"/>
      <c r="C602" s="99"/>
      <c r="D602" s="76"/>
      <c r="E602" s="77"/>
    </row>
    <row r="603" spans="1:5" x14ac:dyDescent="0.25">
      <c r="A603" s="75"/>
      <c r="B603" s="98"/>
      <c r="C603" s="99"/>
      <c r="D603" s="76"/>
      <c r="E603" s="77"/>
    </row>
    <row r="604" spans="1:5" x14ac:dyDescent="0.25">
      <c r="A604" s="75"/>
      <c r="B604" s="98"/>
      <c r="C604" s="99"/>
      <c r="D604" s="76"/>
      <c r="E604" s="77"/>
    </row>
    <row r="605" spans="1:5" x14ac:dyDescent="0.25">
      <c r="A605" s="75"/>
      <c r="B605" s="98"/>
      <c r="C605" s="99"/>
      <c r="D605" s="76"/>
      <c r="E605" s="77"/>
    </row>
    <row r="606" spans="1:5" x14ac:dyDescent="0.25">
      <c r="A606" s="75"/>
      <c r="B606" s="98"/>
      <c r="C606" s="99"/>
      <c r="D606" s="76"/>
      <c r="E606" s="77"/>
    </row>
    <row r="607" spans="1:5" x14ac:dyDescent="0.25">
      <c r="A607" s="75"/>
      <c r="B607" s="98"/>
      <c r="C607" s="99"/>
      <c r="D607" s="76"/>
      <c r="E607" s="77"/>
    </row>
    <row r="608" spans="1:5" x14ac:dyDescent="0.25">
      <c r="A608" s="75"/>
      <c r="B608" s="98"/>
      <c r="C608" s="99"/>
      <c r="D608" s="76"/>
      <c r="E608" s="77"/>
    </row>
    <row r="609" spans="1:5" x14ac:dyDescent="0.25">
      <c r="A609" s="75"/>
      <c r="B609" s="98"/>
      <c r="C609" s="99"/>
      <c r="D609" s="76"/>
      <c r="E609" s="77"/>
    </row>
    <row r="610" spans="1:5" x14ac:dyDescent="0.25">
      <c r="A610" s="75"/>
      <c r="B610" s="98"/>
      <c r="C610" s="99"/>
      <c r="D610" s="76"/>
      <c r="E610" s="77"/>
    </row>
    <row r="611" spans="1:5" x14ac:dyDescent="0.25">
      <c r="A611" s="75"/>
      <c r="B611" s="98"/>
      <c r="C611" s="99"/>
      <c r="D611" s="76"/>
      <c r="E611" s="77"/>
    </row>
    <row r="612" spans="1:5" x14ac:dyDescent="0.25">
      <c r="A612" s="75"/>
      <c r="B612" s="98"/>
      <c r="C612" s="99"/>
      <c r="D612" s="76"/>
      <c r="E612" s="77"/>
    </row>
    <row r="613" spans="1:5" x14ac:dyDescent="0.25">
      <c r="A613" s="75"/>
      <c r="B613" s="98"/>
      <c r="C613" s="99"/>
      <c r="D613" s="76"/>
      <c r="E613" s="77"/>
    </row>
    <row r="614" spans="1:5" x14ac:dyDescent="0.25">
      <c r="A614" s="75"/>
      <c r="B614" s="98"/>
      <c r="C614" s="99"/>
      <c r="D614" s="76"/>
      <c r="E614" s="77"/>
    </row>
    <row r="615" spans="1:5" x14ac:dyDescent="0.25">
      <c r="A615" s="75"/>
      <c r="B615" s="98"/>
      <c r="C615" s="99"/>
      <c r="D615" s="76"/>
      <c r="E615" s="77"/>
    </row>
    <row r="616" spans="1:5" x14ac:dyDescent="0.25">
      <c r="A616" s="75"/>
      <c r="B616" s="98"/>
      <c r="C616" s="99"/>
      <c r="D616" s="76"/>
      <c r="E616" s="77"/>
    </row>
    <row r="617" spans="1:5" x14ac:dyDescent="0.25">
      <c r="A617" s="75"/>
      <c r="B617" s="98"/>
      <c r="C617" s="99"/>
      <c r="D617" s="76"/>
      <c r="E617" s="77"/>
    </row>
    <row r="618" spans="1:5" x14ac:dyDescent="0.25">
      <c r="A618" s="75"/>
      <c r="B618" s="98"/>
      <c r="C618" s="99"/>
      <c r="D618" s="76"/>
      <c r="E618" s="77"/>
    </row>
    <row r="619" spans="1:5" x14ac:dyDescent="0.25">
      <c r="A619" s="75"/>
      <c r="B619" s="98"/>
      <c r="C619" s="99"/>
      <c r="D619" s="76"/>
      <c r="E619" s="77"/>
    </row>
    <row r="620" spans="1:5" x14ac:dyDescent="0.25">
      <c r="A620" s="75"/>
      <c r="B620" s="98"/>
      <c r="C620" s="99"/>
      <c r="D620" s="76"/>
      <c r="E620" s="77"/>
    </row>
    <row r="621" spans="1:5" x14ac:dyDescent="0.25">
      <c r="A621" s="75"/>
      <c r="B621" s="98"/>
      <c r="C621" s="99"/>
      <c r="D621" s="76"/>
      <c r="E621" s="77"/>
    </row>
    <row r="622" spans="1:5" x14ac:dyDescent="0.25">
      <c r="A622" s="75"/>
      <c r="B622" s="98"/>
      <c r="C622" s="99"/>
      <c r="D622" s="76"/>
      <c r="E622" s="77"/>
    </row>
    <row r="623" spans="1:5" x14ac:dyDescent="0.25">
      <c r="A623" s="75"/>
      <c r="B623" s="98"/>
      <c r="C623" s="99"/>
      <c r="D623" s="76"/>
      <c r="E623" s="77"/>
    </row>
    <row r="624" spans="1:5" x14ac:dyDescent="0.25">
      <c r="A624" s="75"/>
      <c r="B624" s="98"/>
      <c r="C624" s="99"/>
      <c r="D624" s="76"/>
      <c r="E624" s="77"/>
    </row>
    <row r="625" spans="1:5" x14ac:dyDescent="0.25">
      <c r="A625" s="75"/>
      <c r="B625" s="98"/>
      <c r="C625" s="99"/>
      <c r="D625" s="76"/>
      <c r="E625" s="77"/>
    </row>
    <row r="626" spans="1:5" x14ac:dyDescent="0.25">
      <c r="A626" s="75"/>
      <c r="B626" s="98"/>
      <c r="C626" s="99"/>
      <c r="D626" s="76"/>
      <c r="E626" s="77"/>
    </row>
    <row r="627" spans="1:5" x14ac:dyDescent="0.25">
      <c r="A627" s="75"/>
      <c r="B627" s="98"/>
      <c r="C627" s="99"/>
      <c r="D627" s="76"/>
      <c r="E627" s="77"/>
    </row>
    <row r="628" spans="1:5" x14ac:dyDescent="0.25">
      <c r="A628" s="75"/>
      <c r="B628" s="98"/>
      <c r="C628" s="99"/>
      <c r="D628" s="76"/>
      <c r="E628" s="77"/>
    </row>
    <row r="629" spans="1:5" x14ac:dyDescent="0.25">
      <c r="A629" s="75"/>
      <c r="B629" s="98"/>
      <c r="C629" s="99"/>
      <c r="D629" s="76"/>
      <c r="E629" s="77"/>
    </row>
    <row r="630" spans="1:5" x14ac:dyDescent="0.25">
      <c r="A630" s="75"/>
      <c r="B630" s="98"/>
      <c r="C630" s="99"/>
      <c r="D630" s="76"/>
      <c r="E630" s="77"/>
    </row>
    <row r="631" spans="1:5" x14ac:dyDescent="0.25">
      <c r="A631" s="75"/>
      <c r="B631" s="98"/>
      <c r="C631" s="99"/>
      <c r="D631" s="76"/>
      <c r="E631" s="77"/>
    </row>
    <row r="632" spans="1:5" x14ac:dyDescent="0.25">
      <c r="A632" s="75"/>
      <c r="B632" s="98"/>
      <c r="C632" s="99"/>
      <c r="D632" s="76"/>
      <c r="E632" s="77"/>
    </row>
    <row r="633" spans="1:5" x14ac:dyDescent="0.25">
      <c r="A633" s="75"/>
      <c r="B633" s="98"/>
      <c r="C633" s="99"/>
      <c r="D633" s="76"/>
      <c r="E633" s="77"/>
    </row>
    <row r="634" spans="1:5" x14ac:dyDescent="0.25">
      <c r="A634" s="75"/>
      <c r="B634" s="98"/>
      <c r="C634" s="99"/>
      <c r="D634" s="76"/>
      <c r="E634" s="77"/>
    </row>
    <row r="635" spans="1:5" x14ac:dyDescent="0.25">
      <c r="A635" s="75"/>
      <c r="B635" s="98"/>
      <c r="C635" s="99"/>
      <c r="D635" s="76"/>
      <c r="E635" s="77"/>
    </row>
    <row r="636" spans="1:5" x14ac:dyDescent="0.25">
      <c r="A636" s="75"/>
      <c r="B636" s="98"/>
      <c r="C636" s="99"/>
      <c r="D636" s="76"/>
      <c r="E636" s="77"/>
    </row>
    <row r="637" spans="1:5" x14ac:dyDescent="0.25">
      <c r="A637" s="75"/>
      <c r="B637" s="98"/>
      <c r="C637" s="99"/>
      <c r="D637" s="76"/>
      <c r="E637" s="77"/>
    </row>
    <row r="638" spans="1:5" x14ac:dyDescent="0.25">
      <c r="A638" s="75"/>
      <c r="B638" s="98"/>
      <c r="C638" s="99"/>
      <c r="D638" s="76"/>
      <c r="E638" s="77"/>
    </row>
    <row r="639" spans="1:5" x14ac:dyDescent="0.25">
      <c r="A639" s="75"/>
      <c r="B639" s="98"/>
      <c r="C639" s="99"/>
      <c r="D639" s="76"/>
      <c r="E639" s="77"/>
    </row>
    <row r="640" spans="1:5" x14ac:dyDescent="0.25">
      <c r="A640" s="75"/>
      <c r="B640" s="98"/>
      <c r="C640" s="99"/>
      <c r="D640" s="76"/>
      <c r="E640" s="77"/>
    </row>
    <row r="641" spans="1:5" x14ac:dyDescent="0.25">
      <c r="A641" s="75"/>
      <c r="B641" s="98"/>
      <c r="C641" s="99"/>
      <c r="D641" s="76"/>
      <c r="E641" s="77"/>
    </row>
    <row r="642" spans="1:5" x14ac:dyDescent="0.25">
      <c r="A642" s="75"/>
      <c r="B642" s="98"/>
      <c r="C642" s="99"/>
      <c r="D642" s="76"/>
      <c r="E642" s="77"/>
    </row>
    <row r="643" spans="1:5" x14ac:dyDescent="0.25">
      <c r="A643" s="75"/>
      <c r="B643" s="98"/>
      <c r="C643" s="99"/>
      <c r="D643" s="76"/>
      <c r="E643" s="77"/>
    </row>
    <row r="644" spans="1:5" x14ac:dyDescent="0.25">
      <c r="A644" s="75"/>
      <c r="B644" s="98"/>
      <c r="C644" s="99"/>
      <c r="D644" s="76"/>
      <c r="E644" s="77"/>
    </row>
    <row r="645" spans="1:5" x14ac:dyDescent="0.25">
      <c r="A645" s="75"/>
      <c r="B645" s="98"/>
      <c r="C645" s="99"/>
      <c r="D645" s="76"/>
      <c r="E645" s="77"/>
    </row>
    <row r="646" spans="1:5" x14ac:dyDescent="0.25">
      <c r="A646" s="75"/>
      <c r="B646" s="98"/>
      <c r="C646" s="99"/>
      <c r="D646" s="76"/>
      <c r="E646" s="77"/>
    </row>
    <row r="647" spans="1:5" x14ac:dyDescent="0.25">
      <c r="A647" s="75"/>
      <c r="B647" s="98"/>
      <c r="C647" s="99"/>
      <c r="D647" s="76"/>
      <c r="E647" s="77"/>
    </row>
    <row r="648" spans="1:5" x14ac:dyDescent="0.25">
      <c r="A648" s="75"/>
      <c r="B648" s="98"/>
      <c r="C648" s="99"/>
      <c r="D648" s="76"/>
      <c r="E648" s="77"/>
    </row>
    <row r="649" spans="1:5" x14ac:dyDescent="0.25">
      <c r="A649" s="75"/>
      <c r="B649" s="98"/>
      <c r="C649" s="99"/>
      <c r="D649" s="76"/>
      <c r="E649" s="77"/>
    </row>
    <row r="650" spans="1:5" x14ac:dyDescent="0.25">
      <c r="A650" s="75"/>
      <c r="B650" s="98"/>
      <c r="C650" s="99"/>
      <c r="D650" s="76"/>
      <c r="E650" s="77"/>
    </row>
    <row r="651" spans="1:5" x14ac:dyDescent="0.25">
      <c r="A651" s="75"/>
      <c r="B651" s="98"/>
      <c r="C651" s="99"/>
      <c r="D651" s="76"/>
      <c r="E651" s="77"/>
    </row>
    <row r="652" spans="1:5" x14ac:dyDescent="0.25">
      <c r="A652" s="75"/>
      <c r="B652" s="98"/>
      <c r="C652" s="99"/>
      <c r="D652" s="76"/>
      <c r="E652" s="77"/>
    </row>
    <row r="653" spans="1:5" x14ac:dyDescent="0.25">
      <c r="A653" s="75"/>
      <c r="B653" s="98"/>
      <c r="C653" s="99"/>
      <c r="D653" s="76"/>
      <c r="E653" s="77"/>
    </row>
    <row r="654" spans="1:5" x14ac:dyDescent="0.25">
      <c r="A654" s="75"/>
      <c r="B654" s="98"/>
      <c r="C654" s="99"/>
      <c r="D654" s="76"/>
      <c r="E654" s="77"/>
    </row>
    <row r="655" spans="1:5" x14ac:dyDescent="0.25">
      <c r="A655" s="75"/>
      <c r="B655" s="98"/>
      <c r="C655" s="99"/>
      <c r="D655" s="76"/>
      <c r="E655" s="77"/>
    </row>
    <row r="656" spans="1:5" x14ac:dyDescent="0.25">
      <c r="A656" s="75"/>
      <c r="B656" s="98"/>
      <c r="C656" s="99"/>
      <c r="D656" s="76"/>
      <c r="E656" s="77"/>
    </row>
    <row r="657" spans="1:5" x14ac:dyDescent="0.25">
      <c r="A657" s="75"/>
      <c r="B657" s="98"/>
      <c r="C657" s="99"/>
      <c r="D657" s="76"/>
      <c r="E657" s="77"/>
    </row>
    <row r="658" spans="1:5" x14ac:dyDescent="0.25">
      <c r="A658" s="75"/>
      <c r="B658" s="98"/>
      <c r="C658" s="99"/>
      <c r="D658" s="76"/>
      <c r="E658" s="77"/>
    </row>
    <row r="659" spans="1:5" x14ac:dyDescent="0.25">
      <c r="A659" s="75"/>
      <c r="B659" s="98"/>
      <c r="C659" s="99"/>
      <c r="D659" s="76"/>
      <c r="E659" s="77"/>
    </row>
    <row r="660" spans="1:5" x14ac:dyDescent="0.25">
      <c r="A660" s="75"/>
      <c r="B660" s="98"/>
      <c r="C660" s="99"/>
      <c r="D660" s="76"/>
      <c r="E660" s="77"/>
    </row>
    <row r="661" spans="1:5" x14ac:dyDescent="0.25">
      <c r="A661" s="75"/>
      <c r="B661" s="98"/>
      <c r="C661" s="99"/>
      <c r="D661" s="76"/>
      <c r="E661" s="77"/>
    </row>
    <row r="662" spans="1:5" x14ac:dyDescent="0.25">
      <c r="A662" s="75"/>
      <c r="B662" s="98"/>
      <c r="C662" s="99"/>
      <c r="D662" s="76"/>
      <c r="E662" s="77"/>
    </row>
    <row r="663" spans="1:5" x14ac:dyDescent="0.25">
      <c r="A663" s="75"/>
      <c r="B663" s="98"/>
      <c r="C663" s="99"/>
      <c r="D663" s="76"/>
      <c r="E663" s="77"/>
    </row>
    <row r="664" spans="1:5" x14ac:dyDescent="0.25">
      <c r="A664" s="75"/>
      <c r="B664" s="98"/>
      <c r="C664" s="99"/>
      <c r="D664" s="76"/>
      <c r="E664" s="77"/>
    </row>
    <row r="665" spans="1:5" x14ac:dyDescent="0.25">
      <c r="A665" s="75"/>
      <c r="B665" s="98"/>
      <c r="C665" s="99"/>
      <c r="D665" s="76"/>
      <c r="E665" s="77"/>
    </row>
    <row r="666" spans="1:5" x14ac:dyDescent="0.25">
      <c r="A666" s="75"/>
      <c r="B666" s="98"/>
      <c r="C666" s="99"/>
      <c r="D666" s="76"/>
      <c r="E666" s="77"/>
    </row>
    <row r="667" spans="1:5" x14ac:dyDescent="0.25">
      <c r="A667" s="75"/>
      <c r="B667" s="98"/>
      <c r="C667" s="99"/>
      <c r="D667" s="76"/>
      <c r="E667" s="77"/>
    </row>
    <row r="668" spans="1:5" x14ac:dyDescent="0.25">
      <c r="A668" s="75"/>
      <c r="B668" s="98"/>
      <c r="C668" s="99"/>
      <c r="D668" s="76"/>
      <c r="E668" s="77"/>
    </row>
    <row r="669" spans="1:5" x14ac:dyDescent="0.25">
      <c r="A669" s="75"/>
      <c r="B669" s="98"/>
      <c r="C669" s="99"/>
      <c r="D669" s="76"/>
      <c r="E669" s="77"/>
    </row>
    <row r="670" spans="1:5" x14ac:dyDescent="0.25">
      <c r="A670" s="75"/>
      <c r="B670" s="98"/>
      <c r="C670" s="99"/>
      <c r="D670" s="76"/>
      <c r="E670" s="77"/>
    </row>
    <row r="671" spans="1:5" x14ac:dyDescent="0.25">
      <c r="A671" s="75"/>
      <c r="B671" s="98"/>
      <c r="C671" s="99"/>
      <c r="D671" s="76"/>
      <c r="E671" s="77"/>
    </row>
    <row r="672" spans="1:5" x14ac:dyDescent="0.25">
      <c r="A672" s="75"/>
      <c r="B672" s="98"/>
      <c r="C672" s="99"/>
      <c r="D672" s="76"/>
      <c r="E672" s="77"/>
    </row>
    <row r="673" spans="1:5" x14ac:dyDescent="0.25">
      <c r="A673" s="75"/>
      <c r="B673" s="98"/>
      <c r="C673" s="99"/>
      <c r="D673" s="76"/>
      <c r="E673" s="77"/>
    </row>
    <row r="674" spans="1:5" x14ac:dyDescent="0.25">
      <c r="A674" s="75"/>
      <c r="B674" s="98"/>
      <c r="C674" s="99"/>
      <c r="D674" s="76"/>
      <c r="E674" s="77"/>
    </row>
    <row r="675" spans="1:5" x14ac:dyDescent="0.25">
      <c r="A675" s="75"/>
      <c r="B675" s="98"/>
      <c r="C675" s="99"/>
      <c r="D675" s="76"/>
      <c r="E675" s="77"/>
    </row>
    <row r="676" spans="1:5" x14ac:dyDescent="0.25">
      <c r="A676" s="75"/>
      <c r="B676" s="98"/>
      <c r="C676" s="99"/>
      <c r="D676" s="76"/>
      <c r="E676" s="77"/>
    </row>
    <row r="677" spans="1:5" x14ac:dyDescent="0.25">
      <c r="A677" s="75"/>
      <c r="B677" s="98"/>
      <c r="C677" s="99"/>
      <c r="D677" s="76"/>
      <c r="E677" s="77"/>
    </row>
    <row r="678" spans="1:5" x14ac:dyDescent="0.25">
      <c r="A678" s="75"/>
      <c r="B678" s="98"/>
      <c r="C678" s="99"/>
      <c r="D678" s="76"/>
      <c r="E678" s="77"/>
    </row>
    <row r="679" spans="1:5" x14ac:dyDescent="0.25">
      <c r="A679" s="75"/>
      <c r="B679" s="98"/>
      <c r="C679" s="99"/>
      <c r="D679" s="76"/>
      <c r="E679" s="77"/>
    </row>
    <row r="680" spans="1:5" x14ac:dyDescent="0.25">
      <c r="A680" s="75"/>
      <c r="B680" s="98"/>
      <c r="C680" s="99"/>
      <c r="D680" s="76"/>
      <c r="E680" s="77"/>
    </row>
    <row r="681" spans="1:5" x14ac:dyDescent="0.25">
      <c r="A681" s="75"/>
      <c r="B681" s="98"/>
      <c r="C681" s="99"/>
      <c r="D681" s="76"/>
      <c r="E681" s="77"/>
    </row>
    <row r="682" spans="1:5" x14ac:dyDescent="0.25">
      <c r="A682" s="75"/>
      <c r="B682" s="98"/>
      <c r="C682" s="99"/>
      <c r="D682" s="76"/>
      <c r="E682" s="77"/>
    </row>
    <row r="683" spans="1:5" x14ac:dyDescent="0.25">
      <c r="A683" s="75"/>
      <c r="B683" s="98"/>
      <c r="C683" s="99"/>
      <c r="D683" s="76"/>
      <c r="E683" s="77"/>
    </row>
    <row r="684" spans="1:5" x14ac:dyDescent="0.25">
      <c r="A684" s="75"/>
      <c r="B684" s="98"/>
      <c r="C684" s="99"/>
      <c r="D684" s="76"/>
      <c r="E684" s="77"/>
    </row>
    <row r="685" spans="1:5" x14ac:dyDescent="0.25">
      <c r="A685" s="75"/>
      <c r="B685" s="98"/>
      <c r="C685" s="99"/>
      <c r="D685" s="76"/>
      <c r="E685" s="77"/>
    </row>
    <row r="686" spans="1:5" x14ac:dyDescent="0.25">
      <c r="A686" s="75"/>
      <c r="B686" s="98"/>
      <c r="C686" s="99"/>
      <c r="D686" s="76"/>
      <c r="E686" s="77"/>
    </row>
    <row r="687" spans="1:5" x14ac:dyDescent="0.25">
      <c r="A687" s="75"/>
      <c r="B687" s="98"/>
      <c r="C687" s="99"/>
      <c r="D687" s="76"/>
      <c r="E687" s="77"/>
    </row>
    <row r="688" spans="1:5" x14ac:dyDescent="0.25">
      <c r="A688" s="75"/>
      <c r="B688" s="98"/>
      <c r="C688" s="99"/>
      <c r="D688" s="76"/>
      <c r="E688" s="77"/>
    </row>
    <row r="689" spans="1:5" x14ac:dyDescent="0.25">
      <c r="A689" s="75"/>
      <c r="B689" s="98"/>
      <c r="C689" s="99"/>
      <c r="D689" s="76"/>
      <c r="E689" s="77"/>
    </row>
    <row r="690" spans="1:5" x14ac:dyDescent="0.25">
      <c r="A690" s="75"/>
      <c r="B690" s="98"/>
      <c r="C690" s="99"/>
      <c r="D690" s="76"/>
      <c r="E690" s="77"/>
    </row>
    <row r="691" spans="1:5" x14ac:dyDescent="0.25">
      <c r="A691" s="75"/>
      <c r="B691" s="98"/>
      <c r="C691" s="99"/>
      <c r="D691" s="76"/>
      <c r="E691" s="77"/>
    </row>
    <row r="692" spans="1:5" x14ac:dyDescent="0.25">
      <c r="A692" s="75"/>
      <c r="B692" s="98"/>
      <c r="C692" s="99"/>
      <c r="D692" s="76"/>
      <c r="E692" s="77"/>
    </row>
    <row r="693" spans="1:5" x14ac:dyDescent="0.25">
      <c r="A693" s="75"/>
      <c r="B693" s="98"/>
      <c r="C693" s="99"/>
      <c r="D693" s="76"/>
      <c r="E693" s="77"/>
    </row>
    <row r="694" spans="1:5" x14ac:dyDescent="0.25">
      <c r="A694" s="75"/>
      <c r="B694" s="98"/>
      <c r="C694" s="99"/>
      <c r="D694" s="76"/>
      <c r="E694" s="77"/>
    </row>
    <row r="695" spans="1:5" x14ac:dyDescent="0.25">
      <c r="A695" s="75"/>
      <c r="B695" s="98"/>
      <c r="C695" s="99"/>
      <c r="D695" s="76"/>
      <c r="E695" s="77"/>
    </row>
    <row r="696" spans="1:5" x14ac:dyDescent="0.25">
      <c r="A696" s="75"/>
      <c r="B696" s="98"/>
      <c r="C696" s="99"/>
      <c r="D696" s="76"/>
      <c r="E696" s="77"/>
    </row>
    <row r="697" spans="1:5" x14ac:dyDescent="0.25">
      <c r="A697" s="75"/>
      <c r="B697" s="98"/>
      <c r="C697" s="99"/>
      <c r="D697" s="76"/>
      <c r="E697" s="77"/>
    </row>
    <row r="698" spans="1:5" x14ac:dyDescent="0.25">
      <c r="A698" s="75"/>
      <c r="B698" s="98"/>
      <c r="C698" s="99"/>
      <c r="D698" s="76"/>
      <c r="E698" s="77"/>
    </row>
    <row r="699" spans="1:5" x14ac:dyDescent="0.25">
      <c r="A699" s="75"/>
      <c r="B699" s="98"/>
      <c r="C699" s="99"/>
      <c r="D699" s="76"/>
      <c r="E699" s="77"/>
    </row>
    <row r="700" spans="1:5" x14ac:dyDescent="0.25">
      <c r="A700" s="75"/>
      <c r="B700" s="98"/>
      <c r="C700" s="99"/>
      <c r="D700" s="76"/>
      <c r="E700" s="77"/>
    </row>
    <row r="701" spans="1:5" x14ac:dyDescent="0.25">
      <c r="A701" s="75"/>
      <c r="B701" s="98"/>
      <c r="C701" s="99"/>
      <c r="D701" s="76"/>
      <c r="E701" s="77"/>
    </row>
    <row r="702" spans="1:5" x14ac:dyDescent="0.25">
      <c r="A702" s="75"/>
      <c r="B702" s="98"/>
      <c r="C702" s="99"/>
      <c r="D702" s="76"/>
      <c r="E702" s="77"/>
    </row>
    <row r="703" spans="1:5" x14ac:dyDescent="0.25">
      <c r="A703" s="75"/>
      <c r="B703" s="98"/>
      <c r="C703" s="99"/>
      <c r="D703" s="76"/>
      <c r="E703" s="77"/>
    </row>
    <row r="704" spans="1:5" x14ac:dyDescent="0.25">
      <c r="A704" s="75"/>
      <c r="B704" s="98"/>
      <c r="C704" s="99"/>
      <c r="D704" s="76"/>
      <c r="E704" s="77"/>
    </row>
    <row r="705" spans="1:5" x14ac:dyDescent="0.25">
      <c r="A705" s="75"/>
      <c r="B705" s="98"/>
      <c r="C705" s="99"/>
      <c r="D705" s="76"/>
      <c r="E705" s="77"/>
    </row>
    <row r="706" spans="1:5" x14ac:dyDescent="0.25">
      <c r="A706" s="75"/>
      <c r="B706" s="98"/>
      <c r="C706" s="99"/>
      <c r="D706" s="76"/>
      <c r="E706" s="77"/>
    </row>
    <row r="707" spans="1:5" x14ac:dyDescent="0.25">
      <c r="A707" s="75"/>
      <c r="B707" s="98"/>
      <c r="C707" s="99"/>
      <c r="D707" s="76"/>
      <c r="E707" s="77"/>
    </row>
    <row r="708" spans="1:5" x14ac:dyDescent="0.25">
      <c r="A708" s="75"/>
      <c r="B708" s="98"/>
      <c r="C708" s="99"/>
      <c r="D708" s="76"/>
      <c r="E708" s="77"/>
    </row>
    <row r="709" spans="1:5" x14ac:dyDescent="0.25">
      <c r="A709" s="75"/>
      <c r="B709" s="98"/>
      <c r="C709" s="99"/>
      <c r="D709" s="76"/>
      <c r="E709" s="77"/>
    </row>
    <row r="710" spans="1:5" x14ac:dyDescent="0.25">
      <c r="A710" s="75"/>
      <c r="B710" s="98"/>
      <c r="C710" s="99"/>
      <c r="D710" s="76"/>
      <c r="E710" s="77"/>
    </row>
    <row r="711" spans="1:5" x14ac:dyDescent="0.25">
      <c r="A711" s="75"/>
      <c r="B711" s="98"/>
      <c r="C711" s="99"/>
      <c r="D711" s="76"/>
      <c r="E711" s="77"/>
    </row>
    <row r="712" spans="1:5" x14ac:dyDescent="0.25">
      <c r="A712" s="75"/>
      <c r="B712" s="98"/>
      <c r="C712" s="99"/>
      <c r="D712" s="76"/>
      <c r="E712" s="77"/>
    </row>
    <row r="713" spans="1:5" x14ac:dyDescent="0.25">
      <c r="A713" s="75"/>
      <c r="B713" s="98"/>
      <c r="C713" s="99"/>
      <c r="D713" s="76"/>
      <c r="E713" s="77"/>
    </row>
    <row r="714" spans="1:5" x14ac:dyDescent="0.25">
      <c r="A714" s="75"/>
      <c r="B714" s="98"/>
      <c r="C714" s="99"/>
      <c r="D714" s="76"/>
      <c r="E714" s="77"/>
    </row>
    <row r="715" spans="1:5" x14ac:dyDescent="0.25">
      <c r="A715" s="75"/>
      <c r="B715" s="98"/>
      <c r="C715" s="99"/>
      <c r="D715" s="76"/>
      <c r="E715" s="77"/>
    </row>
    <row r="716" spans="1:5" x14ac:dyDescent="0.25">
      <c r="A716" s="75"/>
      <c r="B716" s="98"/>
      <c r="C716" s="99"/>
      <c r="D716" s="76"/>
      <c r="E716" s="77"/>
    </row>
    <row r="717" spans="1:5" x14ac:dyDescent="0.25">
      <c r="A717" s="75"/>
      <c r="B717" s="98"/>
      <c r="C717" s="99"/>
      <c r="D717" s="76"/>
      <c r="E717" s="77"/>
    </row>
    <row r="718" spans="1:5" x14ac:dyDescent="0.25">
      <c r="A718" s="75"/>
      <c r="B718" s="98"/>
      <c r="C718" s="99"/>
      <c r="D718" s="76"/>
      <c r="E718" s="77"/>
    </row>
    <row r="719" spans="1:5" x14ac:dyDescent="0.25">
      <c r="A719" s="75"/>
      <c r="B719" s="98"/>
      <c r="C719" s="99"/>
      <c r="D719" s="76"/>
      <c r="E719" s="77"/>
    </row>
    <row r="720" spans="1:5" x14ac:dyDescent="0.25">
      <c r="A720" s="75"/>
      <c r="B720" s="98"/>
      <c r="C720" s="99"/>
      <c r="D720" s="76"/>
      <c r="E720" s="77"/>
    </row>
    <row r="721" spans="1:5" x14ac:dyDescent="0.25">
      <c r="A721" s="75"/>
      <c r="B721" s="98"/>
      <c r="C721" s="99"/>
      <c r="D721" s="76"/>
      <c r="E721" s="77"/>
    </row>
    <row r="722" spans="1:5" x14ac:dyDescent="0.25">
      <c r="A722" s="75"/>
      <c r="B722" s="98"/>
      <c r="C722" s="99"/>
      <c r="D722" s="76"/>
      <c r="E722" s="77"/>
    </row>
    <row r="723" spans="1:5" x14ac:dyDescent="0.25">
      <c r="A723" s="75"/>
      <c r="B723" s="98"/>
      <c r="C723" s="99"/>
      <c r="D723" s="76"/>
      <c r="E723" s="77"/>
    </row>
    <row r="724" spans="1:5" x14ac:dyDescent="0.25">
      <c r="A724" s="75"/>
      <c r="B724" s="98"/>
      <c r="C724" s="99"/>
      <c r="D724" s="76"/>
      <c r="E724" s="77"/>
    </row>
    <row r="725" spans="1:5" x14ac:dyDescent="0.25">
      <c r="A725" s="75"/>
      <c r="B725" s="98"/>
      <c r="C725" s="99"/>
      <c r="D725" s="76"/>
      <c r="E725" s="77"/>
    </row>
    <row r="726" spans="1:5" x14ac:dyDescent="0.25">
      <c r="A726" s="75"/>
      <c r="B726" s="98"/>
      <c r="C726" s="99"/>
      <c r="D726" s="76"/>
      <c r="E726" s="77"/>
    </row>
    <row r="727" spans="1:5" x14ac:dyDescent="0.25">
      <c r="A727" s="75"/>
      <c r="B727" s="98"/>
      <c r="C727" s="99"/>
      <c r="D727" s="76"/>
      <c r="E727" s="77"/>
    </row>
    <row r="728" spans="1:5" x14ac:dyDescent="0.25">
      <c r="A728" s="75"/>
      <c r="B728" s="98"/>
      <c r="C728" s="99"/>
      <c r="D728" s="76"/>
      <c r="E728" s="77"/>
    </row>
    <row r="729" spans="1:5" x14ac:dyDescent="0.25">
      <c r="A729" s="75"/>
      <c r="B729" s="98"/>
      <c r="C729" s="99"/>
      <c r="D729" s="76"/>
      <c r="E729" s="77"/>
    </row>
    <row r="730" spans="1:5" x14ac:dyDescent="0.25">
      <c r="A730" s="75"/>
      <c r="B730" s="98"/>
      <c r="C730" s="99"/>
      <c r="D730" s="76"/>
      <c r="E730" s="77"/>
    </row>
    <row r="731" spans="1:5" x14ac:dyDescent="0.25">
      <c r="A731" s="75"/>
      <c r="B731" s="98"/>
      <c r="C731" s="99"/>
      <c r="D731" s="76"/>
      <c r="E731" s="77"/>
    </row>
    <row r="732" spans="1:5" x14ac:dyDescent="0.25">
      <c r="A732" s="75"/>
      <c r="B732" s="98"/>
      <c r="C732" s="99"/>
      <c r="D732" s="76"/>
      <c r="E732" s="77"/>
    </row>
    <row r="733" spans="1:5" x14ac:dyDescent="0.25">
      <c r="A733" s="75"/>
      <c r="B733" s="98"/>
      <c r="C733" s="99"/>
      <c r="D733" s="76"/>
      <c r="E733" s="77"/>
    </row>
    <row r="734" spans="1:5" x14ac:dyDescent="0.25">
      <c r="A734" s="75"/>
      <c r="B734" s="98"/>
      <c r="C734" s="99"/>
      <c r="D734" s="76"/>
      <c r="E734" s="77"/>
    </row>
    <row r="735" spans="1:5" x14ac:dyDescent="0.25">
      <c r="A735" s="75"/>
      <c r="B735" s="98"/>
      <c r="C735" s="99"/>
      <c r="D735" s="76"/>
      <c r="E735" s="77"/>
    </row>
    <row r="736" spans="1:5" x14ac:dyDescent="0.25">
      <c r="A736" s="75"/>
      <c r="B736" s="98"/>
      <c r="C736" s="99"/>
      <c r="D736" s="76"/>
      <c r="E736" s="77"/>
    </row>
    <row r="737" spans="1:5" x14ac:dyDescent="0.25">
      <c r="A737" s="75"/>
      <c r="B737" s="98"/>
      <c r="C737" s="99"/>
      <c r="D737" s="76"/>
      <c r="E737" s="77"/>
    </row>
    <row r="738" spans="1:5" x14ac:dyDescent="0.25">
      <c r="A738" s="75"/>
      <c r="B738" s="98"/>
      <c r="C738" s="99"/>
      <c r="D738" s="76"/>
      <c r="E738" s="77"/>
    </row>
    <row r="739" spans="1:5" x14ac:dyDescent="0.25">
      <c r="A739" s="75"/>
      <c r="B739" s="98"/>
      <c r="C739" s="99"/>
      <c r="D739" s="76"/>
      <c r="E739" s="77"/>
    </row>
    <row r="740" spans="1:5" x14ac:dyDescent="0.25">
      <c r="A740" s="75"/>
      <c r="B740" s="98"/>
      <c r="C740" s="99"/>
      <c r="D740" s="76"/>
      <c r="E740" s="77"/>
    </row>
    <row r="741" spans="1:5" x14ac:dyDescent="0.25">
      <c r="A741" s="75"/>
      <c r="B741" s="98"/>
      <c r="C741" s="99"/>
      <c r="D741" s="76"/>
      <c r="E741" s="77"/>
    </row>
    <row r="742" spans="1:5" x14ac:dyDescent="0.25">
      <c r="A742" s="75"/>
      <c r="B742" s="98"/>
      <c r="C742" s="99"/>
      <c r="D742" s="76"/>
      <c r="E742" s="77"/>
    </row>
    <row r="743" spans="1:5" x14ac:dyDescent="0.25">
      <c r="A743" s="75"/>
      <c r="B743" s="98"/>
      <c r="C743" s="99"/>
      <c r="D743" s="76"/>
      <c r="E743" s="77"/>
    </row>
    <row r="744" spans="1:5" x14ac:dyDescent="0.25">
      <c r="A744" s="75"/>
      <c r="B744" s="98"/>
      <c r="C744" s="99"/>
      <c r="D744" s="76"/>
      <c r="E744" s="77"/>
    </row>
    <row r="745" spans="1:5" x14ac:dyDescent="0.25">
      <c r="A745" s="75"/>
      <c r="B745" s="98"/>
      <c r="C745" s="99"/>
      <c r="D745" s="76"/>
      <c r="E745" s="77"/>
    </row>
    <row r="746" spans="1:5" x14ac:dyDescent="0.25">
      <c r="A746" s="75"/>
      <c r="B746" s="98"/>
      <c r="C746" s="99"/>
      <c r="D746" s="76"/>
      <c r="E746" s="77"/>
    </row>
    <row r="747" spans="1:5" x14ac:dyDescent="0.25">
      <c r="A747" s="75"/>
      <c r="B747" s="98"/>
      <c r="C747" s="99"/>
      <c r="D747" s="76"/>
      <c r="E747" s="77"/>
    </row>
    <row r="748" spans="1:5" x14ac:dyDescent="0.25">
      <c r="A748" s="75"/>
      <c r="B748" s="98"/>
      <c r="C748" s="99"/>
      <c r="D748" s="76"/>
      <c r="E748" s="77"/>
    </row>
    <row r="749" spans="1:5" x14ac:dyDescent="0.25">
      <c r="A749" s="75"/>
      <c r="B749" s="98"/>
      <c r="C749" s="99"/>
      <c r="D749" s="76"/>
      <c r="E749" s="77"/>
    </row>
    <row r="750" spans="1:5" x14ac:dyDescent="0.25">
      <c r="A750" s="75"/>
      <c r="B750" s="98"/>
      <c r="C750" s="99"/>
      <c r="D750" s="76"/>
      <c r="E750" s="77"/>
    </row>
    <row r="751" spans="1:5" x14ac:dyDescent="0.25">
      <c r="A751" s="75"/>
      <c r="B751" s="98"/>
      <c r="C751" s="99"/>
      <c r="D751" s="76"/>
      <c r="E751" s="77"/>
    </row>
    <row r="752" spans="1:5" x14ac:dyDescent="0.25">
      <c r="A752" s="75"/>
      <c r="B752" s="98"/>
      <c r="C752" s="99"/>
      <c r="D752" s="76"/>
      <c r="E752" s="77"/>
    </row>
    <row r="753" spans="1:5" x14ac:dyDescent="0.25">
      <c r="A753" s="75"/>
      <c r="B753" s="98"/>
      <c r="C753" s="99"/>
      <c r="D753" s="76"/>
      <c r="E753" s="77"/>
    </row>
    <row r="754" spans="1:5" x14ac:dyDescent="0.25">
      <c r="A754" s="75"/>
      <c r="B754" s="98"/>
      <c r="C754" s="99"/>
      <c r="D754" s="76"/>
      <c r="E754" s="77"/>
    </row>
    <row r="755" spans="1:5" x14ac:dyDescent="0.25">
      <c r="A755" s="75"/>
      <c r="B755" s="98"/>
      <c r="C755" s="99"/>
      <c r="D755" s="76"/>
      <c r="E755" s="77"/>
    </row>
    <row r="756" spans="1:5" x14ac:dyDescent="0.25">
      <c r="A756" s="75"/>
      <c r="B756" s="98"/>
      <c r="C756" s="99"/>
      <c r="D756" s="76"/>
      <c r="E756" s="77"/>
    </row>
    <row r="757" spans="1:5" x14ac:dyDescent="0.25">
      <c r="A757" s="75"/>
      <c r="B757" s="98"/>
      <c r="C757" s="99"/>
      <c r="D757" s="76"/>
      <c r="E757" s="77"/>
    </row>
    <row r="758" spans="1:5" x14ac:dyDescent="0.25">
      <c r="A758" s="75"/>
      <c r="B758" s="98"/>
      <c r="C758" s="99"/>
      <c r="D758" s="76"/>
      <c r="E758" s="77"/>
    </row>
    <row r="759" spans="1:5" x14ac:dyDescent="0.25">
      <c r="A759" s="75"/>
      <c r="B759" s="98"/>
      <c r="C759" s="99"/>
      <c r="D759" s="76"/>
      <c r="E759" s="77"/>
    </row>
    <row r="760" spans="1:5" x14ac:dyDescent="0.25">
      <c r="A760" s="75"/>
      <c r="B760" s="98"/>
      <c r="C760" s="99"/>
      <c r="D760" s="76"/>
      <c r="E760" s="77"/>
    </row>
    <row r="761" spans="1:5" x14ac:dyDescent="0.25">
      <c r="A761" s="75"/>
      <c r="B761" s="98"/>
      <c r="C761" s="99"/>
      <c r="D761" s="76"/>
      <c r="E761" s="77"/>
    </row>
    <row r="762" spans="1:5" x14ac:dyDescent="0.25">
      <c r="A762" s="75"/>
      <c r="B762" s="98"/>
      <c r="C762" s="99"/>
      <c r="D762" s="76"/>
      <c r="E762" s="77"/>
    </row>
    <row r="763" spans="1:5" x14ac:dyDescent="0.25">
      <c r="A763" s="75"/>
      <c r="B763" s="98"/>
      <c r="C763" s="99"/>
      <c r="D763" s="76"/>
      <c r="E763" s="77"/>
    </row>
    <row r="764" spans="1:5" x14ac:dyDescent="0.25">
      <c r="A764" s="75"/>
      <c r="B764" s="98"/>
      <c r="C764" s="99"/>
      <c r="D764" s="76"/>
      <c r="E764" s="77"/>
    </row>
    <row r="765" spans="1:5" x14ac:dyDescent="0.25">
      <c r="A765" s="75"/>
      <c r="B765" s="98"/>
      <c r="C765" s="99"/>
      <c r="D765" s="76"/>
      <c r="E765" s="77"/>
    </row>
    <row r="766" spans="1:5" x14ac:dyDescent="0.25">
      <c r="A766" s="75"/>
      <c r="B766" s="98"/>
      <c r="C766" s="99"/>
      <c r="D766" s="76"/>
      <c r="E766" s="77"/>
    </row>
    <row r="767" spans="1:5" x14ac:dyDescent="0.25">
      <c r="A767" s="75"/>
      <c r="B767" s="98"/>
      <c r="C767" s="99"/>
      <c r="D767" s="76"/>
      <c r="E767" s="77"/>
    </row>
    <row r="768" spans="1:5" x14ac:dyDescent="0.25">
      <c r="A768" s="75"/>
      <c r="B768" s="98"/>
      <c r="C768" s="99"/>
      <c r="D768" s="76"/>
      <c r="E768" s="77"/>
    </row>
    <row r="769" spans="1:5" x14ac:dyDescent="0.25">
      <c r="A769" s="75"/>
      <c r="B769" s="98"/>
      <c r="C769" s="99"/>
      <c r="D769" s="76"/>
      <c r="E769" s="77"/>
    </row>
    <row r="770" spans="1:5" x14ac:dyDescent="0.25">
      <c r="A770" s="75"/>
      <c r="B770" s="98"/>
      <c r="C770" s="99"/>
      <c r="D770" s="76"/>
      <c r="E770" s="77"/>
    </row>
    <row r="771" spans="1:5" x14ac:dyDescent="0.25">
      <c r="A771" s="75"/>
      <c r="B771" s="98"/>
      <c r="C771" s="99"/>
      <c r="D771" s="76"/>
      <c r="E771" s="77"/>
    </row>
  </sheetData>
  <mergeCells count="13">
    <mergeCell ref="A1:E1"/>
    <mergeCell ref="A2:E2"/>
    <mergeCell ref="A3:A4"/>
    <mergeCell ref="B3:B4"/>
    <mergeCell ref="C3:C4"/>
    <mergeCell ref="D3:D4"/>
    <mergeCell ref="E3:E4"/>
    <mergeCell ref="A17:E17"/>
    <mergeCell ref="A18:A19"/>
    <mergeCell ref="B18:B19"/>
    <mergeCell ref="C18:C19"/>
    <mergeCell ref="D18:D19"/>
    <mergeCell ref="E18:E19"/>
  </mergeCells>
  <pageMargins left="0.7" right="0.7" top="0.75" bottom="0.75" header="0.3" footer="0.3"/>
  <pageSetup scale="71"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78"/>
  <sheetViews>
    <sheetView view="pageBreakPreview" topLeftCell="A317" zoomScale="80" zoomScaleNormal="100" zoomScaleSheetLayoutView="80" workbookViewId="0">
      <selection activeCell="C344" sqref="C344"/>
    </sheetView>
  </sheetViews>
  <sheetFormatPr defaultColWidth="11.42578125" defaultRowHeight="15" x14ac:dyDescent="0.25"/>
  <cols>
    <col min="1" max="1" width="23.85546875" style="82" bestFit="1" customWidth="1"/>
    <col min="2" max="2" width="74.85546875" style="82" bestFit="1" customWidth="1"/>
    <col min="3" max="4" width="24.42578125" style="82" customWidth="1"/>
    <col min="5" max="5" width="18.85546875" style="82" bestFit="1" customWidth="1"/>
    <col min="6" max="6" width="11.5703125" style="83" customWidth="1"/>
  </cols>
  <sheetData>
    <row r="1" spans="1:6" ht="60" customHeight="1" x14ac:dyDescent="0.25">
      <c r="A1" s="172" t="s">
        <v>1150</v>
      </c>
      <c r="B1" s="172"/>
      <c r="C1" s="172"/>
      <c r="D1" s="172"/>
      <c r="E1" s="172"/>
      <c r="F1" s="172"/>
    </row>
    <row r="2" spans="1:6" ht="50.1" customHeight="1" x14ac:dyDescent="0.25">
      <c r="A2" s="173" t="str">
        <f>"INTERVALLES DE MARGE EN VIGUEUR LE "&amp;A1</f>
        <v>INTERVALLES DE MARGE EN VIGUEUR LE 12 MAY 2025</v>
      </c>
      <c r="B2" s="173"/>
      <c r="C2" s="173"/>
      <c r="D2" s="173"/>
      <c r="E2" s="173"/>
      <c r="F2" s="173"/>
    </row>
    <row r="3" spans="1:6" ht="12.75" customHeight="1" x14ac:dyDescent="0.25">
      <c r="A3" s="174" t="s">
        <v>27</v>
      </c>
      <c r="B3" s="174" t="s">
        <v>21</v>
      </c>
      <c r="C3" s="174" t="s">
        <v>28</v>
      </c>
      <c r="D3" s="174" t="s">
        <v>29</v>
      </c>
      <c r="E3" s="174" t="s">
        <v>30</v>
      </c>
      <c r="F3" s="174" t="s">
        <v>31</v>
      </c>
    </row>
    <row r="4" spans="1:6" ht="15.75" thickBot="1" x14ac:dyDescent="0.3">
      <c r="A4" s="174"/>
      <c r="B4" s="174"/>
      <c r="C4" s="174"/>
      <c r="D4" s="174"/>
      <c r="E4" s="174"/>
      <c r="F4" s="174"/>
    </row>
    <row r="5" spans="1:6" x14ac:dyDescent="0.25">
      <c r="A5" s="37" t="s">
        <v>42</v>
      </c>
      <c r="B5" s="38" t="s">
        <v>43</v>
      </c>
      <c r="C5" s="64">
        <v>0.11606592430800125</v>
      </c>
      <c r="D5" s="40">
        <v>0.11566087820087267</v>
      </c>
      <c r="E5" s="41">
        <v>0</v>
      </c>
      <c r="F5" s="42">
        <v>0</v>
      </c>
    </row>
    <row r="6" spans="1:6" x14ac:dyDescent="0.25">
      <c r="A6" s="43" t="s">
        <v>44</v>
      </c>
      <c r="B6" s="44" t="s">
        <v>45</v>
      </c>
      <c r="C6" s="78">
        <v>0.12901222003060767</v>
      </c>
      <c r="D6" s="45">
        <v>0.12896668273500211</v>
      </c>
      <c r="E6" s="46">
        <v>0</v>
      </c>
      <c r="F6" s="47">
        <v>0</v>
      </c>
    </row>
    <row r="7" spans="1:6" x14ac:dyDescent="0.25">
      <c r="A7" s="48" t="s">
        <v>46</v>
      </c>
      <c r="B7" s="49" t="s">
        <v>47</v>
      </c>
      <c r="C7" s="39">
        <v>0.15868301796484072</v>
      </c>
      <c r="D7" s="50">
        <v>0.15863136811945494</v>
      </c>
      <c r="E7" s="51">
        <v>0</v>
      </c>
      <c r="F7" s="52">
        <v>0</v>
      </c>
    </row>
    <row r="8" spans="1:6" x14ac:dyDescent="0.25">
      <c r="A8" s="48" t="s">
        <v>48</v>
      </c>
      <c r="B8" s="49" t="s">
        <v>49</v>
      </c>
      <c r="C8" s="39">
        <v>0.26474426820381519</v>
      </c>
      <c r="D8" s="50">
        <v>0.2647198969888459</v>
      </c>
      <c r="E8" s="51">
        <v>0</v>
      </c>
      <c r="F8" s="52">
        <v>0</v>
      </c>
    </row>
    <row r="9" spans="1:6" x14ac:dyDescent="0.25">
      <c r="A9" s="48" t="s">
        <v>50</v>
      </c>
      <c r="B9" s="49" t="s">
        <v>51</v>
      </c>
      <c r="C9" s="39">
        <v>5.9985490671259967E-2</v>
      </c>
      <c r="D9" s="50">
        <v>5.9943194262212188E-2</v>
      </c>
      <c r="E9" s="51">
        <v>0</v>
      </c>
      <c r="F9" s="52">
        <v>0</v>
      </c>
    </row>
    <row r="10" spans="1:6" x14ac:dyDescent="0.25">
      <c r="A10" s="48" t="s">
        <v>52</v>
      </c>
      <c r="B10" s="49" t="s">
        <v>53</v>
      </c>
      <c r="C10" s="39">
        <v>0.1602332691241849</v>
      </c>
      <c r="D10" s="50">
        <v>0.16005584414016988</v>
      </c>
      <c r="E10" s="51">
        <v>0</v>
      </c>
      <c r="F10" s="52">
        <v>0</v>
      </c>
    </row>
    <row r="11" spans="1:6" x14ac:dyDescent="0.25">
      <c r="A11" s="48" t="s">
        <v>54</v>
      </c>
      <c r="B11" s="49" t="s">
        <v>55</v>
      </c>
      <c r="C11" s="39">
        <v>0.10915741836741344</v>
      </c>
      <c r="D11" s="50">
        <v>0.10980181991052702</v>
      </c>
      <c r="E11" s="51">
        <v>0</v>
      </c>
      <c r="F11" s="52">
        <v>0</v>
      </c>
    </row>
    <row r="12" spans="1:6" x14ac:dyDescent="0.25">
      <c r="A12" s="48" t="s">
        <v>56</v>
      </c>
      <c r="B12" s="49" t="s">
        <v>1151</v>
      </c>
      <c r="C12" s="39">
        <v>0.13073077402418237</v>
      </c>
      <c r="D12" s="50">
        <v>0.13062285831499199</v>
      </c>
      <c r="E12" s="51">
        <v>0</v>
      </c>
      <c r="F12" s="52">
        <v>0</v>
      </c>
    </row>
    <row r="13" spans="1:6" x14ac:dyDescent="0.25">
      <c r="A13" s="48" t="s">
        <v>58</v>
      </c>
      <c r="B13" s="49" t="s">
        <v>1152</v>
      </c>
      <c r="C13" s="39">
        <v>0.1207471601421882</v>
      </c>
      <c r="D13" s="50">
        <v>0.12274699045838186</v>
      </c>
      <c r="E13" s="51">
        <v>0</v>
      </c>
      <c r="F13" s="52">
        <v>0</v>
      </c>
    </row>
    <row r="14" spans="1:6" x14ac:dyDescent="0.25">
      <c r="A14" s="48" t="s">
        <v>60</v>
      </c>
      <c r="B14" s="49" t="s">
        <v>61</v>
      </c>
      <c r="C14" s="39">
        <v>0.19202755329503152</v>
      </c>
      <c r="D14" s="50">
        <v>0.19699161432465367</v>
      </c>
      <c r="E14" s="51">
        <v>0</v>
      </c>
      <c r="F14" s="52">
        <v>0</v>
      </c>
    </row>
    <row r="15" spans="1:6" x14ac:dyDescent="0.25">
      <c r="A15" s="48" t="s">
        <v>62</v>
      </c>
      <c r="B15" s="49" t="s">
        <v>63</v>
      </c>
      <c r="C15" s="39">
        <v>0.15178840845327984</v>
      </c>
      <c r="D15" s="50">
        <v>0.15150319111834884</v>
      </c>
      <c r="E15" s="51">
        <v>0</v>
      </c>
      <c r="F15" s="52">
        <v>0</v>
      </c>
    </row>
    <row r="16" spans="1:6" x14ac:dyDescent="0.25">
      <c r="A16" s="48" t="s">
        <v>64</v>
      </c>
      <c r="B16" s="49" t="s">
        <v>65</v>
      </c>
      <c r="C16" s="39">
        <v>9.3981342617075372E-2</v>
      </c>
      <c r="D16" s="50">
        <v>9.3754808249639873E-2</v>
      </c>
      <c r="E16" s="51">
        <v>0</v>
      </c>
      <c r="F16" s="52">
        <v>0</v>
      </c>
    </row>
    <row r="17" spans="1:6" x14ac:dyDescent="0.25">
      <c r="A17" s="48" t="s">
        <v>66</v>
      </c>
      <c r="B17" s="49" t="s">
        <v>67</v>
      </c>
      <c r="C17" s="39">
        <v>7.0219577996704474E-2</v>
      </c>
      <c r="D17" s="50">
        <v>7.0208677558548108E-2</v>
      </c>
      <c r="E17" s="51">
        <v>0</v>
      </c>
      <c r="F17" s="52">
        <v>0</v>
      </c>
    </row>
    <row r="18" spans="1:6" x14ac:dyDescent="0.25">
      <c r="A18" s="48" t="s">
        <v>68</v>
      </c>
      <c r="B18" s="53" t="s">
        <v>69</v>
      </c>
      <c r="C18" s="39">
        <v>0.18573713428899108</v>
      </c>
      <c r="D18" s="50">
        <v>0.18517899446070404</v>
      </c>
      <c r="E18" s="51">
        <v>0</v>
      </c>
      <c r="F18" s="52">
        <v>0</v>
      </c>
    </row>
    <row r="19" spans="1:6" x14ac:dyDescent="0.25">
      <c r="A19" s="48" t="s">
        <v>70</v>
      </c>
      <c r="B19" s="53" t="s">
        <v>71</v>
      </c>
      <c r="C19" s="39">
        <v>0.11130664835730467</v>
      </c>
      <c r="D19" s="50">
        <v>0.11110042784277999</v>
      </c>
      <c r="E19" s="51">
        <v>0</v>
      </c>
      <c r="F19" s="52">
        <v>0</v>
      </c>
    </row>
    <row r="20" spans="1:6" x14ac:dyDescent="0.25">
      <c r="A20" s="48" t="s">
        <v>72</v>
      </c>
      <c r="B20" s="49" t="s">
        <v>73</v>
      </c>
      <c r="C20" s="39">
        <v>9.7789401677592161E-2</v>
      </c>
      <c r="D20" s="50">
        <v>9.7575506191803704E-2</v>
      </c>
      <c r="E20" s="51">
        <v>0</v>
      </c>
      <c r="F20" s="52">
        <v>0</v>
      </c>
    </row>
    <row r="21" spans="1:6" x14ac:dyDescent="0.25">
      <c r="A21" s="48" t="s">
        <v>74</v>
      </c>
      <c r="B21" s="49" t="s">
        <v>75</v>
      </c>
      <c r="C21" s="39">
        <v>0.11643884463983617</v>
      </c>
      <c r="D21" s="50">
        <v>0.1162046413637161</v>
      </c>
      <c r="E21" s="51">
        <v>0</v>
      </c>
      <c r="F21" s="52">
        <v>0</v>
      </c>
    </row>
    <row r="22" spans="1:6" x14ac:dyDescent="0.25">
      <c r="A22" s="48" t="s">
        <v>76</v>
      </c>
      <c r="B22" s="49" t="s">
        <v>1153</v>
      </c>
      <c r="C22" s="39">
        <v>0.1482360755724082</v>
      </c>
      <c r="D22" s="50">
        <v>0.14797270638925336</v>
      </c>
      <c r="E22" s="51">
        <v>0</v>
      </c>
      <c r="F22" s="52">
        <v>0</v>
      </c>
    </row>
    <row r="23" spans="1:6" x14ac:dyDescent="0.25">
      <c r="A23" s="48" t="s">
        <v>78</v>
      </c>
      <c r="B23" s="49" t="s">
        <v>79</v>
      </c>
      <c r="C23" s="39">
        <v>0.10991995772821089</v>
      </c>
      <c r="D23" s="50">
        <v>0.10954494264335873</v>
      </c>
      <c r="E23" s="51">
        <v>0</v>
      </c>
      <c r="F23" s="52">
        <v>0</v>
      </c>
    </row>
    <row r="24" spans="1:6" x14ac:dyDescent="0.25">
      <c r="A24" s="48" t="s">
        <v>80</v>
      </c>
      <c r="B24" s="49" t="s">
        <v>81</v>
      </c>
      <c r="C24" s="39">
        <v>0.18509712205846091</v>
      </c>
      <c r="D24" s="50">
        <v>0.18975698507978078</v>
      </c>
      <c r="E24" s="51">
        <v>0</v>
      </c>
      <c r="F24" s="52">
        <v>0</v>
      </c>
    </row>
    <row r="25" spans="1:6" x14ac:dyDescent="0.25">
      <c r="A25" s="48" t="s">
        <v>82</v>
      </c>
      <c r="B25" s="49" t="s">
        <v>83</v>
      </c>
      <c r="C25" s="39">
        <v>7.0058766747592871E-2</v>
      </c>
      <c r="D25" s="50">
        <v>7.002258125413767E-2</v>
      </c>
      <c r="E25" s="51">
        <v>0</v>
      </c>
      <c r="F25" s="52">
        <v>0</v>
      </c>
    </row>
    <row r="26" spans="1:6" x14ac:dyDescent="0.25">
      <c r="A26" s="48" t="s">
        <v>84</v>
      </c>
      <c r="B26" s="49" t="s">
        <v>85</v>
      </c>
      <c r="C26" s="39">
        <v>0.20608821354919452</v>
      </c>
      <c r="D26" s="50">
        <v>0.20606776033629468</v>
      </c>
      <c r="E26" s="51">
        <v>0</v>
      </c>
      <c r="F26" s="52">
        <v>0</v>
      </c>
    </row>
    <row r="27" spans="1:6" x14ac:dyDescent="0.25">
      <c r="A27" s="48" t="s">
        <v>86</v>
      </c>
      <c r="B27" s="49" t="s">
        <v>87</v>
      </c>
      <c r="C27" s="39">
        <v>0.11901938287054425</v>
      </c>
      <c r="D27" s="50">
        <v>0.11911876239996126</v>
      </c>
      <c r="E27" s="51">
        <v>0</v>
      </c>
      <c r="F27" s="52">
        <v>0</v>
      </c>
    </row>
    <row r="28" spans="1:6" x14ac:dyDescent="0.25">
      <c r="A28" s="48" t="s">
        <v>88</v>
      </c>
      <c r="B28" s="49" t="s">
        <v>89</v>
      </c>
      <c r="C28" s="39">
        <v>0.16035561119829861</v>
      </c>
      <c r="D28" s="50">
        <v>0.15989463154538736</v>
      </c>
      <c r="E28" s="51">
        <v>0</v>
      </c>
      <c r="F28" s="52">
        <v>0</v>
      </c>
    </row>
    <row r="29" spans="1:6" x14ac:dyDescent="0.25">
      <c r="A29" s="48" t="s">
        <v>90</v>
      </c>
      <c r="B29" s="49" t="s">
        <v>91</v>
      </c>
      <c r="C29" s="39">
        <v>0.16910130786393057</v>
      </c>
      <c r="D29" s="50">
        <v>0.16931172947365059</v>
      </c>
      <c r="E29" s="51">
        <v>0</v>
      </c>
      <c r="F29" s="52">
        <v>0</v>
      </c>
    </row>
    <row r="30" spans="1:6" x14ac:dyDescent="0.25">
      <c r="A30" s="48" t="s">
        <v>92</v>
      </c>
      <c r="B30" s="49" t="s">
        <v>93</v>
      </c>
      <c r="C30" s="39">
        <v>9.9254005612074481E-2</v>
      </c>
      <c r="D30" s="50">
        <v>9.9038482896649377E-2</v>
      </c>
      <c r="E30" s="51">
        <v>0</v>
      </c>
      <c r="F30" s="52">
        <v>0</v>
      </c>
    </row>
    <row r="31" spans="1:6" x14ac:dyDescent="0.25">
      <c r="A31" s="48" t="s">
        <v>94</v>
      </c>
      <c r="B31" s="57" t="s">
        <v>95</v>
      </c>
      <c r="C31" s="39">
        <v>0.26903611263960359</v>
      </c>
      <c r="D31" s="50">
        <v>0.2684956578088058</v>
      </c>
      <c r="E31" s="51">
        <v>0</v>
      </c>
      <c r="F31" s="52">
        <v>0</v>
      </c>
    </row>
    <row r="32" spans="1:6" x14ac:dyDescent="0.25">
      <c r="A32" s="48" t="s">
        <v>96</v>
      </c>
      <c r="B32" s="49" t="s">
        <v>97</v>
      </c>
      <c r="C32" s="39">
        <v>0.12526849644737753</v>
      </c>
      <c r="D32" s="50">
        <v>0.12535651540045506</v>
      </c>
      <c r="E32" s="51">
        <v>0</v>
      </c>
      <c r="F32" s="52">
        <v>0</v>
      </c>
    </row>
    <row r="33" spans="1:6" x14ac:dyDescent="0.25">
      <c r="A33" s="48" t="s">
        <v>98</v>
      </c>
      <c r="B33" s="49" t="s">
        <v>99</v>
      </c>
      <c r="C33" s="39">
        <v>0.17552714006572659</v>
      </c>
      <c r="D33" s="50">
        <v>0.17540171188390266</v>
      </c>
      <c r="E33" s="51">
        <v>0</v>
      </c>
      <c r="F33" s="52">
        <v>0</v>
      </c>
    </row>
    <row r="34" spans="1:6" x14ac:dyDescent="0.25">
      <c r="A34" s="48" t="s">
        <v>100</v>
      </c>
      <c r="B34" s="49" t="s">
        <v>1154</v>
      </c>
      <c r="C34" s="39">
        <v>0.16226074249412925</v>
      </c>
      <c r="D34" s="50">
        <v>0.16229175516918659</v>
      </c>
      <c r="E34" s="51">
        <v>0</v>
      </c>
      <c r="F34" s="52">
        <v>0</v>
      </c>
    </row>
    <row r="35" spans="1:6" x14ac:dyDescent="0.25">
      <c r="A35" s="48" t="s">
        <v>102</v>
      </c>
      <c r="B35" s="57" t="s">
        <v>1155</v>
      </c>
      <c r="C35" s="39">
        <v>8.5865189797479216E-2</v>
      </c>
      <c r="D35" s="50">
        <v>8.844070163028149E-2</v>
      </c>
      <c r="E35" s="51">
        <v>0</v>
      </c>
      <c r="F35" s="52">
        <v>0</v>
      </c>
    </row>
    <row r="36" spans="1:6" x14ac:dyDescent="0.25">
      <c r="A36" s="48" t="s">
        <v>102</v>
      </c>
      <c r="B36" s="49" t="s">
        <v>1156</v>
      </c>
      <c r="C36" s="39">
        <v>0.13576478574134318</v>
      </c>
      <c r="D36" s="50">
        <v>0.13983702750752816</v>
      </c>
      <c r="E36" s="51">
        <v>1</v>
      </c>
      <c r="F36" s="52">
        <v>0</v>
      </c>
    </row>
    <row r="37" spans="1:6" x14ac:dyDescent="0.25">
      <c r="A37" s="48" t="s">
        <v>105</v>
      </c>
      <c r="B37" s="49" t="s">
        <v>106</v>
      </c>
      <c r="C37" s="39">
        <v>0.10227622744741073</v>
      </c>
      <c r="D37" s="50">
        <v>0.10261680173751737</v>
      </c>
      <c r="E37" s="51">
        <v>0</v>
      </c>
      <c r="F37" s="52">
        <v>0</v>
      </c>
    </row>
    <row r="38" spans="1:6" x14ac:dyDescent="0.25">
      <c r="A38" s="48" t="s">
        <v>107</v>
      </c>
      <c r="B38" s="49" t="s">
        <v>108</v>
      </c>
      <c r="C38" s="39">
        <v>7.484984785805443E-2</v>
      </c>
      <c r="D38" s="50">
        <v>7.4646644271435941E-2</v>
      </c>
      <c r="E38" s="51">
        <v>0</v>
      </c>
      <c r="F38" s="52">
        <v>0</v>
      </c>
    </row>
    <row r="39" spans="1:6" x14ac:dyDescent="0.25">
      <c r="A39" s="48" t="s">
        <v>109</v>
      </c>
      <c r="B39" s="49" t="s">
        <v>110</v>
      </c>
      <c r="C39" s="39">
        <v>8.7945365786103458E-2</v>
      </c>
      <c r="D39" s="50">
        <v>8.7947647802854356E-2</v>
      </c>
      <c r="E39" s="51">
        <v>0</v>
      </c>
      <c r="F39" s="52">
        <v>0</v>
      </c>
    </row>
    <row r="40" spans="1:6" x14ac:dyDescent="0.25">
      <c r="A40" s="48" t="s">
        <v>111</v>
      </c>
      <c r="B40" s="49" t="s">
        <v>112</v>
      </c>
      <c r="C40" s="39">
        <v>0.11567377520458424</v>
      </c>
      <c r="D40" s="50">
        <v>0.11564650007719005</v>
      </c>
      <c r="E40" s="51">
        <v>0</v>
      </c>
      <c r="F40" s="52">
        <v>0</v>
      </c>
    </row>
    <row r="41" spans="1:6" x14ac:dyDescent="0.25">
      <c r="A41" s="48" t="s">
        <v>113</v>
      </c>
      <c r="B41" s="49" t="s">
        <v>114</v>
      </c>
      <c r="C41" s="39">
        <v>0.16032557030332922</v>
      </c>
      <c r="D41" s="50">
        <v>0.16035707002223229</v>
      </c>
      <c r="E41" s="51">
        <v>0</v>
      </c>
      <c r="F41" s="52">
        <v>0</v>
      </c>
    </row>
    <row r="42" spans="1:6" x14ac:dyDescent="0.25">
      <c r="A42" s="48" t="s">
        <v>115</v>
      </c>
      <c r="B42" s="49" t="s">
        <v>116</v>
      </c>
      <c r="C42" s="39">
        <v>9.5266263998514455E-2</v>
      </c>
      <c r="D42" s="50">
        <v>9.5164640507295367E-2</v>
      </c>
      <c r="E42" s="51">
        <v>0</v>
      </c>
      <c r="F42" s="52">
        <v>0</v>
      </c>
    </row>
    <row r="43" spans="1:6" x14ac:dyDescent="0.25">
      <c r="A43" s="48" t="s">
        <v>117</v>
      </c>
      <c r="B43" s="49" t="s">
        <v>118</v>
      </c>
      <c r="C43" s="39">
        <v>0.14487830301301896</v>
      </c>
      <c r="D43" s="50">
        <v>0.14460103368863703</v>
      </c>
      <c r="E43" s="51">
        <v>0</v>
      </c>
      <c r="F43" s="52">
        <v>0</v>
      </c>
    </row>
    <row r="44" spans="1:6" x14ac:dyDescent="0.25">
      <c r="A44" s="48" t="s">
        <v>119</v>
      </c>
      <c r="B44" s="49" t="s">
        <v>120</v>
      </c>
      <c r="C44" s="39">
        <v>0.30492783129671569</v>
      </c>
      <c r="D44" s="50">
        <v>0.30491642631045413</v>
      </c>
      <c r="E44" s="51">
        <v>0</v>
      </c>
      <c r="F44" s="52">
        <v>0</v>
      </c>
    </row>
    <row r="45" spans="1:6" x14ac:dyDescent="0.25">
      <c r="A45" s="48" t="s">
        <v>121</v>
      </c>
      <c r="B45" s="49" t="s">
        <v>122</v>
      </c>
      <c r="C45" s="39">
        <v>0.18846273909645841</v>
      </c>
      <c r="D45" s="50">
        <v>0.18960987358794187</v>
      </c>
      <c r="E45" s="51">
        <v>0</v>
      </c>
      <c r="F45" s="52">
        <v>0</v>
      </c>
    </row>
    <row r="46" spans="1:6" x14ac:dyDescent="0.25">
      <c r="A46" s="48" t="s">
        <v>123</v>
      </c>
      <c r="B46" s="49" t="s">
        <v>124</v>
      </c>
      <c r="C46" s="39">
        <v>0.1068700438794902</v>
      </c>
      <c r="D46" s="50">
        <v>0.10658890537835725</v>
      </c>
      <c r="E46" s="51">
        <v>0</v>
      </c>
      <c r="F46" s="52">
        <v>0</v>
      </c>
    </row>
    <row r="47" spans="1:6" x14ac:dyDescent="0.25">
      <c r="A47" s="48" t="s">
        <v>125</v>
      </c>
      <c r="B47" s="49" t="s">
        <v>1157</v>
      </c>
      <c r="C47" s="39">
        <v>8.0490660987826534E-2</v>
      </c>
      <c r="D47" s="50">
        <v>8.0588638645534477E-2</v>
      </c>
      <c r="E47" s="51">
        <v>0</v>
      </c>
      <c r="F47" s="52">
        <v>0</v>
      </c>
    </row>
    <row r="48" spans="1:6" x14ac:dyDescent="0.25">
      <c r="A48" s="48" t="s">
        <v>125</v>
      </c>
      <c r="B48" s="49" t="s">
        <v>1158</v>
      </c>
      <c r="C48" s="39">
        <v>0.12726690954699516</v>
      </c>
      <c r="D48" s="50">
        <v>0.12742182582607789</v>
      </c>
      <c r="E48" s="51">
        <v>1</v>
      </c>
      <c r="F48" s="52">
        <v>0</v>
      </c>
    </row>
    <row r="49" spans="1:6" x14ac:dyDescent="0.25">
      <c r="A49" s="48" t="s">
        <v>128</v>
      </c>
      <c r="B49" s="57" t="s">
        <v>1159</v>
      </c>
      <c r="C49" s="39">
        <v>0.11680616031700686</v>
      </c>
      <c r="D49" s="50">
        <v>0.1173869012043392</v>
      </c>
      <c r="E49" s="51">
        <v>0</v>
      </c>
      <c r="F49" s="52">
        <v>0</v>
      </c>
    </row>
    <row r="50" spans="1:6" x14ac:dyDescent="0.25">
      <c r="A50" s="48" t="s">
        <v>130</v>
      </c>
      <c r="B50" s="57" t="s">
        <v>1160</v>
      </c>
      <c r="C50" s="39">
        <v>6.6291150523477102E-2</v>
      </c>
      <c r="D50" s="50">
        <v>6.6130327357076246E-2</v>
      </c>
      <c r="E50" s="51">
        <v>0</v>
      </c>
      <c r="F50" s="52">
        <v>0</v>
      </c>
    </row>
    <row r="51" spans="1:6" x14ac:dyDescent="0.25">
      <c r="A51" s="48" t="s">
        <v>130</v>
      </c>
      <c r="B51" s="57" t="s">
        <v>1161</v>
      </c>
      <c r="C51" s="39">
        <v>0.1048155121836255</v>
      </c>
      <c r="D51" s="50">
        <v>0.10456122843045203</v>
      </c>
      <c r="E51" s="51">
        <v>1</v>
      </c>
      <c r="F51" s="52">
        <v>0</v>
      </c>
    </row>
    <row r="52" spans="1:6" x14ac:dyDescent="0.25">
      <c r="A52" s="48" t="s">
        <v>133</v>
      </c>
      <c r="B52" s="49" t="s">
        <v>134</v>
      </c>
      <c r="C52" s="39">
        <v>8.0801183086312733E-2</v>
      </c>
      <c r="D52" s="50">
        <v>8.0654165650174442E-2</v>
      </c>
      <c r="E52" s="51">
        <v>0</v>
      </c>
      <c r="F52" s="52">
        <v>0</v>
      </c>
    </row>
    <row r="53" spans="1:6" x14ac:dyDescent="0.25">
      <c r="A53" s="48" t="s">
        <v>135</v>
      </c>
      <c r="B53" s="49" t="s">
        <v>136</v>
      </c>
      <c r="C53" s="39">
        <v>0.22162998831191005</v>
      </c>
      <c r="D53" s="50">
        <v>0.22292428628981253</v>
      </c>
      <c r="E53" s="51">
        <v>0</v>
      </c>
      <c r="F53" s="52">
        <v>0</v>
      </c>
    </row>
    <row r="54" spans="1:6" x14ac:dyDescent="0.25">
      <c r="A54" s="48" t="s">
        <v>137</v>
      </c>
      <c r="B54" s="49" t="s">
        <v>138</v>
      </c>
      <c r="C54" s="39">
        <v>0.22190827325256476</v>
      </c>
      <c r="D54" s="50">
        <v>0.22325202979611528</v>
      </c>
      <c r="E54" s="51">
        <v>0</v>
      </c>
      <c r="F54" s="52">
        <v>0</v>
      </c>
    </row>
    <row r="55" spans="1:6" x14ac:dyDescent="0.25">
      <c r="A55" s="48" t="s">
        <v>139</v>
      </c>
      <c r="B55" s="49" t="s">
        <v>140</v>
      </c>
      <c r="C55" s="39">
        <v>0.22240019794045995</v>
      </c>
      <c r="D55" s="50">
        <v>0.22379008537022849</v>
      </c>
      <c r="E55" s="51">
        <v>0</v>
      </c>
      <c r="F55" s="52">
        <v>0</v>
      </c>
    </row>
    <row r="56" spans="1:6" x14ac:dyDescent="0.25">
      <c r="A56" s="54" t="s">
        <v>141</v>
      </c>
      <c r="B56" s="49" t="s">
        <v>142</v>
      </c>
      <c r="C56" s="39">
        <v>0.18003169415279532</v>
      </c>
      <c r="D56" s="50">
        <v>0.18118618034200037</v>
      </c>
      <c r="E56" s="51">
        <v>0</v>
      </c>
      <c r="F56" s="52">
        <v>0</v>
      </c>
    </row>
    <row r="57" spans="1:6" x14ac:dyDescent="0.25">
      <c r="A57" s="48" t="s">
        <v>143</v>
      </c>
      <c r="B57" s="49" t="s">
        <v>144</v>
      </c>
      <c r="C57" s="39">
        <v>0.17347443912545379</v>
      </c>
      <c r="D57" s="50">
        <v>0.17321749855007762</v>
      </c>
      <c r="E57" s="51">
        <v>0</v>
      </c>
      <c r="F57" s="52">
        <v>0</v>
      </c>
    </row>
    <row r="58" spans="1:6" x14ac:dyDescent="0.25">
      <c r="A58" s="48" t="s">
        <v>145</v>
      </c>
      <c r="B58" s="49" t="s">
        <v>146</v>
      </c>
      <c r="C58" s="39">
        <v>0.11053498118801611</v>
      </c>
      <c r="D58" s="50">
        <v>0.11019893464342118</v>
      </c>
      <c r="E58" s="51">
        <v>0</v>
      </c>
      <c r="F58" s="52">
        <v>0</v>
      </c>
    </row>
    <row r="59" spans="1:6" x14ac:dyDescent="0.25">
      <c r="A59" s="48" t="s">
        <v>147</v>
      </c>
      <c r="B59" s="49" t="s">
        <v>148</v>
      </c>
      <c r="C59" s="39">
        <v>7.3303052821414999E-2</v>
      </c>
      <c r="D59" s="50">
        <v>7.3071738715039747E-2</v>
      </c>
      <c r="E59" s="51">
        <v>0</v>
      </c>
      <c r="F59" s="52">
        <v>0</v>
      </c>
    </row>
    <row r="60" spans="1:6" x14ac:dyDescent="0.25">
      <c r="A60" s="48" t="s">
        <v>149</v>
      </c>
      <c r="B60" s="49" t="s">
        <v>150</v>
      </c>
      <c r="C60" s="39">
        <v>0.10887339325260052</v>
      </c>
      <c r="D60" s="50">
        <v>0.10918570356935445</v>
      </c>
      <c r="E60" s="51">
        <v>0</v>
      </c>
      <c r="F60" s="52">
        <v>0</v>
      </c>
    </row>
    <row r="61" spans="1:6" x14ac:dyDescent="0.25">
      <c r="A61" s="48" t="s">
        <v>151</v>
      </c>
      <c r="B61" s="49" t="s">
        <v>1162</v>
      </c>
      <c r="C61" s="79">
        <v>7.2752916814276647E-2</v>
      </c>
      <c r="D61" s="58">
        <v>7.2510859803833552E-2</v>
      </c>
      <c r="E61" s="51">
        <v>0</v>
      </c>
      <c r="F61" s="52">
        <v>0</v>
      </c>
    </row>
    <row r="62" spans="1:6" x14ac:dyDescent="0.25">
      <c r="A62" s="48" t="s">
        <v>153</v>
      </c>
      <c r="B62" s="49" t="s">
        <v>154</v>
      </c>
      <c r="C62" s="79">
        <v>7.428314477259991E-2</v>
      </c>
      <c r="D62" s="58">
        <v>7.9833809505496428E-2</v>
      </c>
      <c r="E62" s="51">
        <v>0</v>
      </c>
      <c r="F62" s="52">
        <v>0</v>
      </c>
    </row>
    <row r="63" spans="1:6" x14ac:dyDescent="0.25">
      <c r="A63" s="48" t="s">
        <v>155</v>
      </c>
      <c r="B63" s="49" t="s">
        <v>1163</v>
      </c>
      <c r="C63" s="79">
        <v>0.1367532254992509</v>
      </c>
      <c r="D63" s="58">
        <v>0.1362875650285853</v>
      </c>
      <c r="E63" s="51">
        <v>0</v>
      </c>
      <c r="F63" s="52">
        <v>0</v>
      </c>
    </row>
    <row r="64" spans="1:6" x14ac:dyDescent="0.25">
      <c r="A64" s="48" t="s">
        <v>157</v>
      </c>
      <c r="B64" s="49" t="s">
        <v>158</v>
      </c>
      <c r="C64" s="79">
        <v>0.11449022698939328</v>
      </c>
      <c r="D64" s="58">
        <v>0.11430705643989483</v>
      </c>
      <c r="E64" s="51">
        <v>0</v>
      </c>
      <c r="F64" s="52">
        <v>0</v>
      </c>
    </row>
    <row r="65" spans="1:6" x14ac:dyDescent="0.25">
      <c r="A65" s="48" t="s">
        <v>159</v>
      </c>
      <c r="B65" s="49" t="s">
        <v>160</v>
      </c>
      <c r="C65" s="79">
        <v>0.11590789604317786</v>
      </c>
      <c r="D65" s="58">
        <v>0.11591532268994258</v>
      </c>
      <c r="E65" s="51">
        <v>0</v>
      </c>
      <c r="F65" s="52">
        <v>0</v>
      </c>
    </row>
    <row r="66" spans="1:6" x14ac:dyDescent="0.25">
      <c r="A66" s="48" t="s">
        <v>161</v>
      </c>
      <c r="B66" s="49" t="s">
        <v>162</v>
      </c>
      <c r="C66" s="39">
        <v>0.21610693585761107</v>
      </c>
      <c r="D66" s="58">
        <v>0.21586168963265984</v>
      </c>
      <c r="E66" s="51">
        <v>0</v>
      </c>
      <c r="F66" s="52">
        <v>0</v>
      </c>
    </row>
    <row r="67" spans="1:6" x14ac:dyDescent="0.25">
      <c r="A67" s="48" t="s">
        <v>163</v>
      </c>
      <c r="B67" s="53" t="s">
        <v>164</v>
      </c>
      <c r="C67" s="39">
        <v>0.10133230626693679</v>
      </c>
      <c r="D67" s="50">
        <v>0.10135103916837011</v>
      </c>
      <c r="E67" s="51">
        <v>0</v>
      </c>
      <c r="F67" s="52">
        <v>0</v>
      </c>
    </row>
    <row r="68" spans="1:6" x14ac:dyDescent="0.25">
      <c r="A68" s="48" t="s">
        <v>165</v>
      </c>
      <c r="B68" s="49" t="s">
        <v>166</v>
      </c>
      <c r="C68" s="39">
        <v>9.7125222570347086E-2</v>
      </c>
      <c r="D68" s="50">
        <v>9.6854676593524758E-2</v>
      </c>
      <c r="E68" s="51">
        <v>0</v>
      </c>
      <c r="F68" s="52">
        <v>0</v>
      </c>
    </row>
    <row r="69" spans="1:6" x14ac:dyDescent="0.25">
      <c r="A69" s="48" t="s">
        <v>167</v>
      </c>
      <c r="B69" s="49" t="s">
        <v>168</v>
      </c>
      <c r="C69" s="39">
        <v>6.5153307678207331E-2</v>
      </c>
      <c r="D69" s="50">
        <v>6.508214835637105E-2</v>
      </c>
      <c r="E69" s="51">
        <v>0</v>
      </c>
      <c r="F69" s="52">
        <v>0</v>
      </c>
    </row>
    <row r="70" spans="1:6" x14ac:dyDescent="0.25">
      <c r="A70" s="48" t="s">
        <v>169</v>
      </c>
      <c r="B70" s="49" t="s">
        <v>170</v>
      </c>
      <c r="C70" s="39">
        <v>0.2035463530372435</v>
      </c>
      <c r="D70" s="50">
        <v>0.20312311124904864</v>
      </c>
      <c r="E70" s="51">
        <v>0</v>
      </c>
      <c r="F70" s="52">
        <v>0</v>
      </c>
    </row>
    <row r="71" spans="1:6" x14ac:dyDescent="0.25">
      <c r="A71" s="48" t="s">
        <v>171</v>
      </c>
      <c r="B71" s="49" t="s">
        <v>172</v>
      </c>
      <c r="C71" s="39">
        <v>9.5213758973662591E-2</v>
      </c>
      <c r="D71" s="50">
        <v>9.490179280384764E-2</v>
      </c>
      <c r="E71" s="51">
        <v>0</v>
      </c>
      <c r="F71" s="52">
        <v>0</v>
      </c>
    </row>
    <row r="72" spans="1:6" x14ac:dyDescent="0.25">
      <c r="A72" s="48" t="s">
        <v>173</v>
      </c>
      <c r="B72" s="49" t="s">
        <v>174</v>
      </c>
      <c r="C72" s="39">
        <v>0.16574166917699149</v>
      </c>
      <c r="D72" s="50">
        <v>0.16633840445028125</v>
      </c>
      <c r="E72" s="51">
        <v>0</v>
      </c>
      <c r="F72" s="52">
        <v>0</v>
      </c>
    </row>
    <row r="73" spans="1:6" x14ac:dyDescent="0.25">
      <c r="A73" s="48" t="s">
        <v>175</v>
      </c>
      <c r="B73" s="49" t="s">
        <v>1164</v>
      </c>
      <c r="C73" s="39">
        <v>0.22125066618438427</v>
      </c>
      <c r="D73" s="50">
        <v>0.22092818948188733</v>
      </c>
      <c r="E73" s="51">
        <v>0</v>
      </c>
      <c r="F73" s="52">
        <v>0</v>
      </c>
    </row>
    <row r="74" spans="1:6" x14ac:dyDescent="0.25">
      <c r="A74" s="48" t="s">
        <v>177</v>
      </c>
      <c r="B74" s="49" t="s">
        <v>178</v>
      </c>
      <c r="C74" s="39">
        <v>0.15832870770360868</v>
      </c>
      <c r="D74" s="50">
        <v>0.15913681036306815</v>
      </c>
      <c r="E74" s="51">
        <v>0</v>
      </c>
      <c r="F74" s="52">
        <v>0</v>
      </c>
    </row>
    <row r="75" spans="1:6" x14ac:dyDescent="0.25">
      <c r="A75" s="48" t="s">
        <v>179</v>
      </c>
      <c r="B75" s="49" t="s">
        <v>180</v>
      </c>
      <c r="C75" s="39">
        <v>0.22517699030296659</v>
      </c>
      <c r="D75" s="50">
        <v>0.22432655961305634</v>
      </c>
      <c r="E75" s="51">
        <v>0</v>
      </c>
      <c r="F75" s="52">
        <v>0</v>
      </c>
    </row>
    <row r="76" spans="1:6" x14ac:dyDescent="0.25">
      <c r="A76" s="48" t="s">
        <v>181</v>
      </c>
      <c r="B76" s="80" t="s">
        <v>1165</v>
      </c>
      <c r="C76" s="39">
        <v>7.6625659389113976E-2</v>
      </c>
      <c r="D76" s="50">
        <v>7.6450046924942755E-2</v>
      </c>
      <c r="E76" s="51">
        <v>0</v>
      </c>
      <c r="F76" s="52">
        <v>0</v>
      </c>
    </row>
    <row r="77" spans="1:6" x14ac:dyDescent="0.25">
      <c r="A77" s="48" t="s">
        <v>181</v>
      </c>
      <c r="B77" s="80" t="s">
        <v>1166</v>
      </c>
      <c r="C77" s="39">
        <v>0.12115580544093327</v>
      </c>
      <c r="D77" s="50">
        <v>0.1208781377547854</v>
      </c>
      <c r="E77" s="51">
        <v>1</v>
      </c>
      <c r="F77" s="52">
        <v>0</v>
      </c>
    </row>
    <row r="78" spans="1:6" x14ac:dyDescent="0.25">
      <c r="A78" s="48" t="s">
        <v>184</v>
      </c>
      <c r="B78" s="49" t="s">
        <v>185</v>
      </c>
      <c r="C78" s="39">
        <v>4.7876346304786523E-2</v>
      </c>
      <c r="D78" s="50">
        <v>4.7789120086650184E-2</v>
      </c>
      <c r="E78" s="51">
        <v>0</v>
      </c>
      <c r="F78" s="52">
        <v>0</v>
      </c>
    </row>
    <row r="79" spans="1:6" x14ac:dyDescent="0.25">
      <c r="A79" s="48" t="s">
        <v>186</v>
      </c>
      <c r="B79" s="49" t="s">
        <v>187</v>
      </c>
      <c r="C79" s="39">
        <v>0.12909708099588324</v>
      </c>
      <c r="D79" s="50">
        <v>0.13070923234009574</v>
      </c>
      <c r="E79" s="51">
        <v>0</v>
      </c>
      <c r="F79" s="52">
        <v>0</v>
      </c>
    </row>
    <row r="80" spans="1:6" x14ac:dyDescent="0.25">
      <c r="A80" s="48" t="s">
        <v>188</v>
      </c>
      <c r="B80" s="49" t="s">
        <v>1167</v>
      </c>
      <c r="C80" s="39">
        <v>6.9587150972973758E-2</v>
      </c>
      <c r="D80" s="50">
        <v>6.987680285529882E-2</v>
      </c>
      <c r="E80" s="51">
        <v>0</v>
      </c>
      <c r="F80" s="52">
        <v>0</v>
      </c>
    </row>
    <row r="81" spans="1:6" x14ac:dyDescent="0.25">
      <c r="A81" s="48" t="s">
        <v>190</v>
      </c>
      <c r="B81" s="49" t="s">
        <v>191</v>
      </c>
      <c r="C81" s="39">
        <v>7.4094602406518509E-2</v>
      </c>
      <c r="D81" s="50">
        <v>7.3843410162896472E-2</v>
      </c>
      <c r="E81" s="51">
        <v>0</v>
      </c>
      <c r="F81" s="52">
        <v>0</v>
      </c>
    </row>
    <row r="82" spans="1:6" x14ac:dyDescent="0.25">
      <c r="A82" s="48" t="s">
        <v>192</v>
      </c>
      <c r="B82" s="49" t="s">
        <v>1168</v>
      </c>
      <c r="C82" s="39">
        <v>8.5011389461472547E-2</v>
      </c>
      <c r="D82" s="50">
        <v>8.4761074609141895E-2</v>
      </c>
      <c r="E82" s="51">
        <v>0</v>
      </c>
      <c r="F82" s="52">
        <v>0</v>
      </c>
    </row>
    <row r="83" spans="1:6" x14ac:dyDescent="0.25">
      <c r="A83" s="48" t="s">
        <v>192</v>
      </c>
      <c r="B83" s="49" t="s">
        <v>1169</v>
      </c>
      <c r="C83" s="39">
        <v>0.1344148088769441</v>
      </c>
      <c r="D83" s="50">
        <v>0.13401902634417734</v>
      </c>
      <c r="E83" s="51">
        <v>1</v>
      </c>
      <c r="F83" s="52">
        <v>0</v>
      </c>
    </row>
    <row r="84" spans="1:6" x14ac:dyDescent="0.25">
      <c r="A84" s="48" t="s">
        <v>195</v>
      </c>
      <c r="B84" s="49" t="s">
        <v>196</v>
      </c>
      <c r="C84" s="39">
        <v>0.10826551643382683</v>
      </c>
      <c r="D84" s="50">
        <v>0.10808261415818866</v>
      </c>
      <c r="E84" s="51">
        <v>0</v>
      </c>
      <c r="F84" s="52">
        <v>0</v>
      </c>
    </row>
    <row r="85" spans="1:6" x14ac:dyDescent="0.25">
      <c r="A85" s="48" t="s">
        <v>197</v>
      </c>
      <c r="B85" s="49" t="s">
        <v>198</v>
      </c>
      <c r="C85" s="39">
        <v>0.17150101425769279</v>
      </c>
      <c r="D85" s="50">
        <v>0.1714660657790763</v>
      </c>
      <c r="E85" s="51">
        <v>0</v>
      </c>
      <c r="F85" s="52">
        <v>0</v>
      </c>
    </row>
    <row r="86" spans="1:6" x14ac:dyDescent="0.25">
      <c r="A86" s="48" t="s">
        <v>199</v>
      </c>
      <c r="B86" s="49" t="s">
        <v>200</v>
      </c>
      <c r="C86" s="39">
        <v>6.9566551354869388E-2</v>
      </c>
      <c r="D86" s="50">
        <v>6.9883482120377094E-2</v>
      </c>
      <c r="E86" s="51">
        <v>0</v>
      </c>
      <c r="F86" s="52">
        <v>0</v>
      </c>
    </row>
    <row r="87" spans="1:6" x14ac:dyDescent="0.25">
      <c r="A87" s="48" t="s">
        <v>201</v>
      </c>
      <c r="B87" s="57" t="s">
        <v>202</v>
      </c>
      <c r="C87" s="39">
        <v>0.22011174959116353</v>
      </c>
      <c r="D87" s="50">
        <v>0.21978468225566911</v>
      </c>
      <c r="E87" s="51">
        <v>0</v>
      </c>
      <c r="F87" s="52">
        <v>0</v>
      </c>
    </row>
    <row r="88" spans="1:6" x14ac:dyDescent="0.25">
      <c r="A88" s="48" t="s">
        <v>203</v>
      </c>
      <c r="B88" s="53" t="s">
        <v>204</v>
      </c>
      <c r="C88" s="39">
        <v>9.3000117589776457E-2</v>
      </c>
      <c r="D88" s="50">
        <v>9.2919239389436983E-2</v>
      </c>
      <c r="E88" s="51">
        <v>0</v>
      </c>
      <c r="F88" s="52">
        <v>0</v>
      </c>
    </row>
    <row r="89" spans="1:6" x14ac:dyDescent="0.25">
      <c r="A89" s="48" t="s">
        <v>205</v>
      </c>
      <c r="B89" s="53" t="s">
        <v>1170</v>
      </c>
      <c r="C89" s="39">
        <v>7.0032060928655548E-2</v>
      </c>
      <c r="D89" s="50">
        <v>7.2489676424158642E-2</v>
      </c>
      <c r="E89" s="51">
        <v>0</v>
      </c>
      <c r="F89" s="52">
        <v>0</v>
      </c>
    </row>
    <row r="90" spans="1:6" x14ac:dyDescent="0.25">
      <c r="A90" s="48" t="s">
        <v>207</v>
      </c>
      <c r="B90" s="53" t="s">
        <v>1171</v>
      </c>
      <c r="C90" s="39">
        <v>0.20921779786393732</v>
      </c>
      <c r="D90" s="50">
        <v>0.20927190353568878</v>
      </c>
      <c r="E90" s="51">
        <v>0</v>
      </c>
      <c r="F90" s="52">
        <v>1</v>
      </c>
    </row>
    <row r="91" spans="1:6" x14ac:dyDescent="0.25">
      <c r="A91" s="48" t="s">
        <v>209</v>
      </c>
      <c r="B91" s="57" t="s">
        <v>210</v>
      </c>
      <c r="C91" s="39">
        <v>6.1500078275155683E-2</v>
      </c>
      <c r="D91" s="50">
        <v>6.1498004632400807E-2</v>
      </c>
      <c r="E91" s="51">
        <v>0</v>
      </c>
      <c r="F91" s="52">
        <v>0</v>
      </c>
    </row>
    <row r="92" spans="1:6" x14ac:dyDescent="0.25">
      <c r="A92" s="48" t="s">
        <v>211</v>
      </c>
      <c r="B92" s="53" t="s">
        <v>212</v>
      </c>
      <c r="C92" s="39">
        <v>0.15960635392201367</v>
      </c>
      <c r="D92" s="50">
        <v>0.16428826255302892</v>
      </c>
      <c r="E92" s="51">
        <v>0</v>
      </c>
      <c r="F92" s="52">
        <v>0</v>
      </c>
    </row>
    <row r="93" spans="1:6" x14ac:dyDescent="0.25">
      <c r="A93" s="48" t="s">
        <v>213</v>
      </c>
      <c r="B93" s="53" t="s">
        <v>214</v>
      </c>
      <c r="C93" s="39">
        <v>0.19302063792058577</v>
      </c>
      <c r="D93" s="50">
        <v>0.19264446538363766</v>
      </c>
      <c r="E93" s="51">
        <v>0</v>
      </c>
      <c r="F93" s="52">
        <v>0</v>
      </c>
    </row>
    <row r="94" spans="1:6" x14ac:dyDescent="0.25">
      <c r="A94" s="48" t="s">
        <v>215</v>
      </c>
      <c r="B94" s="57" t="s">
        <v>1172</v>
      </c>
      <c r="C94" s="39">
        <v>0.11490178416129709</v>
      </c>
      <c r="D94" s="50">
        <v>0.11434687507089512</v>
      </c>
      <c r="E94" s="51">
        <v>0</v>
      </c>
      <c r="F94" s="52">
        <v>1</v>
      </c>
    </row>
    <row r="95" spans="1:6" x14ac:dyDescent="0.25">
      <c r="A95" s="48" t="s">
        <v>217</v>
      </c>
      <c r="B95" s="49" t="s">
        <v>218</v>
      </c>
      <c r="C95" s="39">
        <v>0.13612180589727801</v>
      </c>
      <c r="D95" s="50">
        <v>0.13580102495618754</v>
      </c>
      <c r="E95" s="51">
        <v>0</v>
      </c>
      <c r="F95" s="52">
        <v>0</v>
      </c>
    </row>
    <row r="96" spans="1:6" x14ac:dyDescent="0.25">
      <c r="A96" s="48" t="s">
        <v>219</v>
      </c>
      <c r="B96" s="49" t="s">
        <v>220</v>
      </c>
      <c r="C96" s="39">
        <v>8.5083189107930141E-2</v>
      </c>
      <c r="D96" s="50">
        <v>8.4921060024685108E-2</v>
      </c>
      <c r="E96" s="51">
        <v>0</v>
      </c>
      <c r="F96" s="52">
        <v>0</v>
      </c>
    </row>
    <row r="97" spans="1:6" x14ac:dyDescent="0.25">
      <c r="A97" s="48" t="s">
        <v>221</v>
      </c>
      <c r="B97" s="49" t="s">
        <v>222</v>
      </c>
      <c r="C97" s="39">
        <v>0.21793109012332809</v>
      </c>
      <c r="D97" s="50">
        <v>0.2170527778770637</v>
      </c>
      <c r="E97" s="51">
        <v>0</v>
      </c>
      <c r="F97" s="52">
        <v>0</v>
      </c>
    </row>
    <row r="98" spans="1:6" x14ac:dyDescent="0.25">
      <c r="A98" s="48" t="s">
        <v>223</v>
      </c>
      <c r="B98" s="49" t="s">
        <v>224</v>
      </c>
      <c r="C98" s="39">
        <v>9.1202532377424261E-2</v>
      </c>
      <c r="D98" s="50">
        <v>9.1062839546148439E-2</v>
      </c>
      <c r="E98" s="51">
        <v>0</v>
      </c>
      <c r="F98" s="52">
        <v>0</v>
      </c>
    </row>
    <row r="99" spans="1:6" x14ac:dyDescent="0.25">
      <c r="A99" s="48" t="s">
        <v>225</v>
      </c>
      <c r="B99" s="57" t="s">
        <v>226</v>
      </c>
      <c r="C99" s="39">
        <v>0.2000212307400896</v>
      </c>
      <c r="D99" s="50">
        <v>0.20020120042732403</v>
      </c>
      <c r="E99" s="51">
        <v>0</v>
      </c>
      <c r="F99" s="52">
        <v>0</v>
      </c>
    </row>
    <row r="100" spans="1:6" x14ac:dyDescent="0.25">
      <c r="A100" s="48" t="s">
        <v>225</v>
      </c>
      <c r="B100" s="49" t="s">
        <v>227</v>
      </c>
      <c r="C100" s="39">
        <v>0.316261334764385</v>
      </c>
      <c r="D100" s="50">
        <v>0.3165458918251095</v>
      </c>
      <c r="E100" s="51">
        <v>1</v>
      </c>
      <c r="F100" s="52">
        <v>0</v>
      </c>
    </row>
    <row r="101" spans="1:6" x14ac:dyDescent="0.25">
      <c r="A101" s="48" t="s">
        <v>228</v>
      </c>
      <c r="B101" s="49" t="s">
        <v>229</v>
      </c>
      <c r="C101" s="39">
        <v>6.4213126898900352E-2</v>
      </c>
      <c r="D101" s="50">
        <v>6.4076129827356249E-2</v>
      </c>
      <c r="E101" s="51">
        <v>0</v>
      </c>
      <c r="F101" s="52">
        <v>0</v>
      </c>
    </row>
    <row r="102" spans="1:6" x14ac:dyDescent="0.25">
      <c r="A102" s="48" t="s">
        <v>230</v>
      </c>
      <c r="B102" s="49" t="s">
        <v>231</v>
      </c>
      <c r="C102" s="39">
        <v>0.12955029419512226</v>
      </c>
      <c r="D102" s="50">
        <v>0.129513478710272</v>
      </c>
      <c r="E102" s="51">
        <v>0</v>
      </c>
      <c r="F102" s="52">
        <v>0</v>
      </c>
    </row>
    <row r="103" spans="1:6" x14ac:dyDescent="0.25">
      <c r="A103" s="48" t="s">
        <v>232</v>
      </c>
      <c r="B103" s="49" t="s">
        <v>233</v>
      </c>
      <c r="C103" s="39">
        <v>0.1350490014906901</v>
      </c>
      <c r="D103" s="50">
        <v>0.13500031038438301</v>
      </c>
      <c r="E103" s="51">
        <v>0</v>
      </c>
      <c r="F103" s="52">
        <v>0</v>
      </c>
    </row>
    <row r="104" spans="1:6" x14ac:dyDescent="0.25">
      <c r="A104" s="48" t="s">
        <v>234</v>
      </c>
      <c r="B104" s="49" t="s">
        <v>235</v>
      </c>
      <c r="C104" s="39">
        <v>9.0695340779857109E-2</v>
      </c>
      <c r="D104" s="50">
        <v>9.0645013906137828E-2</v>
      </c>
      <c r="E104" s="51">
        <v>0</v>
      </c>
      <c r="F104" s="52">
        <v>0</v>
      </c>
    </row>
    <row r="105" spans="1:6" x14ac:dyDescent="0.25">
      <c r="A105" s="48" t="s">
        <v>236</v>
      </c>
      <c r="B105" s="49" t="s">
        <v>237</v>
      </c>
      <c r="C105" s="39">
        <v>0.22184676806858636</v>
      </c>
      <c r="D105" s="50">
        <v>0.22316912331282016</v>
      </c>
      <c r="E105" s="51">
        <v>0</v>
      </c>
      <c r="F105" s="52">
        <v>0</v>
      </c>
    </row>
    <row r="106" spans="1:6" x14ac:dyDescent="0.25">
      <c r="A106" s="48" t="s">
        <v>238</v>
      </c>
      <c r="B106" s="49" t="s">
        <v>239</v>
      </c>
      <c r="C106" s="39">
        <v>0.17064874569821234</v>
      </c>
      <c r="D106" s="50">
        <v>0.16991963656481313</v>
      </c>
      <c r="E106" s="51">
        <v>0</v>
      </c>
      <c r="F106" s="52">
        <v>0</v>
      </c>
    </row>
    <row r="107" spans="1:6" x14ac:dyDescent="0.25">
      <c r="A107" s="48" t="s">
        <v>240</v>
      </c>
      <c r="B107" s="49" t="s">
        <v>241</v>
      </c>
      <c r="C107" s="39">
        <v>0.22012909755150756</v>
      </c>
      <c r="D107" s="50">
        <v>0.21945940956837309</v>
      </c>
      <c r="E107" s="51">
        <v>0</v>
      </c>
      <c r="F107" s="52">
        <v>0</v>
      </c>
    </row>
    <row r="108" spans="1:6" x14ac:dyDescent="0.25">
      <c r="A108" s="48" t="s">
        <v>242</v>
      </c>
      <c r="B108" s="57" t="s">
        <v>243</v>
      </c>
      <c r="C108" s="39">
        <v>0.13380139022964327</v>
      </c>
      <c r="D108" s="50">
        <v>0.13361764635921464</v>
      </c>
      <c r="E108" s="51">
        <v>0</v>
      </c>
      <c r="F108" s="52">
        <v>0</v>
      </c>
    </row>
    <row r="109" spans="1:6" x14ac:dyDescent="0.25">
      <c r="A109" s="48" t="s">
        <v>244</v>
      </c>
      <c r="B109" s="49" t="s">
        <v>245</v>
      </c>
      <c r="C109" s="39">
        <v>0.11234923968185287</v>
      </c>
      <c r="D109" s="50">
        <v>0.11213987439548534</v>
      </c>
      <c r="E109" s="51">
        <v>0</v>
      </c>
      <c r="F109" s="52">
        <v>0</v>
      </c>
    </row>
    <row r="110" spans="1:6" x14ac:dyDescent="0.25">
      <c r="A110" s="48" t="s">
        <v>246</v>
      </c>
      <c r="B110" s="57" t="s">
        <v>247</v>
      </c>
      <c r="C110" s="39">
        <v>0.25154791294479961</v>
      </c>
      <c r="D110" s="50">
        <v>0.25092527998803466</v>
      </c>
      <c r="E110" s="51">
        <v>0</v>
      </c>
      <c r="F110" s="52">
        <v>0</v>
      </c>
    </row>
    <row r="111" spans="1:6" x14ac:dyDescent="0.25">
      <c r="A111" s="48" t="s">
        <v>248</v>
      </c>
      <c r="B111" s="49" t="s">
        <v>249</v>
      </c>
      <c r="C111" s="39">
        <v>0.15373527870277381</v>
      </c>
      <c r="D111" s="50">
        <v>0.15338010607781485</v>
      </c>
      <c r="E111" s="51">
        <v>0</v>
      </c>
      <c r="F111" s="52">
        <v>0</v>
      </c>
    </row>
    <row r="112" spans="1:6" x14ac:dyDescent="0.25">
      <c r="A112" s="48" t="s">
        <v>250</v>
      </c>
      <c r="B112" s="49" t="s">
        <v>251</v>
      </c>
      <c r="C112" s="39">
        <v>5.6143233534893582E-2</v>
      </c>
      <c r="D112" s="50">
        <v>5.604636386074674E-2</v>
      </c>
      <c r="E112" s="51">
        <v>0</v>
      </c>
      <c r="F112" s="52">
        <v>0</v>
      </c>
    </row>
    <row r="113" spans="1:6" x14ac:dyDescent="0.25">
      <c r="A113" s="48" t="s">
        <v>252</v>
      </c>
      <c r="B113" s="49" t="s">
        <v>253</v>
      </c>
      <c r="C113" s="39">
        <v>6.6362914975857334E-2</v>
      </c>
      <c r="D113" s="50">
        <v>6.6367836128931351E-2</v>
      </c>
      <c r="E113" s="51">
        <v>0</v>
      </c>
      <c r="F113" s="52">
        <v>0</v>
      </c>
    </row>
    <row r="114" spans="1:6" x14ac:dyDescent="0.25">
      <c r="A114" s="48" t="s">
        <v>254</v>
      </c>
      <c r="B114" s="49" t="s">
        <v>255</v>
      </c>
      <c r="C114" s="39">
        <v>6.0980265442030071E-2</v>
      </c>
      <c r="D114" s="50">
        <v>6.0973501963971506E-2</v>
      </c>
      <c r="E114" s="51">
        <v>0</v>
      </c>
      <c r="F114" s="52">
        <v>0</v>
      </c>
    </row>
    <row r="115" spans="1:6" x14ac:dyDescent="0.25">
      <c r="A115" s="48" t="s">
        <v>254</v>
      </c>
      <c r="B115" s="49" t="s">
        <v>256</v>
      </c>
      <c r="C115" s="39">
        <v>9.6418265559234773E-2</v>
      </c>
      <c r="D115" s="50">
        <v>9.6407571561449953E-2</v>
      </c>
      <c r="E115" s="51">
        <v>1</v>
      </c>
      <c r="F115" s="52">
        <v>0</v>
      </c>
    </row>
    <row r="116" spans="1:6" x14ac:dyDescent="0.25">
      <c r="A116" s="48" t="s">
        <v>257</v>
      </c>
      <c r="B116" s="49" t="s">
        <v>258</v>
      </c>
      <c r="C116" s="39">
        <v>9.2389075127234488E-2</v>
      </c>
      <c r="D116" s="50">
        <v>9.2387585271072034E-2</v>
      </c>
      <c r="E116" s="51">
        <v>0</v>
      </c>
      <c r="F116" s="52">
        <v>0</v>
      </c>
    </row>
    <row r="117" spans="1:6" x14ac:dyDescent="0.25">
      <c r="A117" s="48" t="s">
        <v>259</v>
      </c>
      <c r="B117" s="49" t="s">
        <v>260</v>
      </c>
      <c r="C117" s="39">
        <v>0.19750591313371504</v>
      </c>
      <c r="D117" s="50">
        <v>0.20040871270026966</v>
      </c>
      <c r="E117" s="51">
        <v>0</v>
      </c>
      <c r="F117" s="52">
        <v>0</v>
      </c>
    </row>
    <row r="118" spans="1:6" x14ac:dyDescent="0.25">
      <c r="A118" s="48" t="s">
        <v>261</v>
      </c>
      <c r="B118" s="49" t="s">
        <v>262</v>
      </c>
      <c r="C118" s="39">
        <v>0.20086335114545564</v>
      </c>
      <c r="D118" s="50">
        <v>0.20028965437997334</v>
      </c>
      <c r="E118" s="51">
        <v>0</v>
      </c>
      <c r="F118" s="52">
        <v>0</v>
      </c>
    </row>
    <row r="119" spans="1:6" x14ac:dyDescent="0.25">
      <c r="A119" s="48" t="s">
        <v>263</v>
      </c>
      <c r="B119" s="49" t="s">
        <v>264</v>
      </c>
      <c r="C119" s="39">
        <v>0.2639861776062577</v>
      </c>
      <c r="D119" s="50">
        <v>0.27563432299091567</v>
      </c>
      <c r="E119" s="51">
        <v>0</v>
      </c>
      <c r="F119" s="52">
        <v>0</v>
      </c>
    </row>
    <row r="120" spans="1:6" x14ac:dyDescent="0.25">
      <c r="A120" s="48" t="s">
        <v>265</v>
      </c>
      <c r="B120" s="49" t="s">
        <v>266</v>
      </c>
      <c r="C120" s="39">
        <v>0.26646362507325061</v>
      </c>
      <c r="D120" s="50">
        <v>0.27876076898146696</v>
      </c>
      <c r="E120" s="51">
        <v>0</v>
      </c>
      <c r="F120" s="52">
        <v>0</v>
      </c>
    </row>
    <row r="121" spans="1:6" x14ac:dyDescent="0.25">
      <c r="A121" s="48" t="s">
        <v>267</v>
      </c>
      <c r="B121" s="49" t="s">
        <v>268</v>
      </c>
      <c r="C121" s="39">
        <v>0.2653194956531979</v>
      </c>
      <c r="D121" s="50">
        <v>0.2770711828945589</v>
      </c>
      <c r="E121" s="51">
        <v>0</v>
      </c>
      <c r="F121" s="52">
        <v>0</v>
      </c>
    </row>
    <row r="122" spans="1:6" x14ac:dyDescent="0.25">
      <c r="A122" s="48" t="s">
        <v>269</v>
      </c>
      <c r="B122" s="49" t="s">
        <v>270</v>
      </c>
      <c r="C122" s="39">
        <v>0.26559732042785056</v>
      </c>
      <c r="D122" s="50">
        <v>0.27742930252214126</v>
      </c>
      <c r="E122" s="51">
        <v>0</v>
      </c>
      <c r="F122" s="52">
        <v>0</v>
      </c>
    </row>
    <row r="123" spans="1:6" x14ac:dyDescent="0.25">
      <c r="A123" s="48" t="s">
        <v>271</v>
      </c>
      <c r="B123" s="49" t="s">
        <v>272</v>
      </c>
      <c r="C123" s="39">
        <v>0.11129397867670859</v>
      </c>
      <c r="D123" s="50">
        <v>0.11234150479437262</v>
      </c>
      <c r="E123" s="51">
        <v>0</v>
      </c>
      <c r="F123" s="52">
        <v>0</v>
      </c>
    </row>
    <row r="124" spans="1:6" x14ac:dyDescent="0.25">
      <c r="A124" s="48" t="s">
        <v>273</v>
      </c>
      <c r="B124" s="49" t="s">
        <v>274</v>
      </c>
      <c r="C124" s="39">
        <v>5.7693248024815097E-2</v>
      </c>
      <c r="D124" s="50">
        <v>5.7900439804292755E-2</v>
      </c>
      <c r="E124" s="51">
        <v>0</v>
      </c>
      <c r="F124" s="52">
        <v>0</v>
      </c>
    </row>
    <row r="125" spans="1:6" x14ac:dyDescent="0.25">
      <c r="A125" s="48" t="s">
        <v>275</v>
      </c>
      <c r="B125" s="49" t="s">
        <v>276</v>
      </c>
      <c r="C125" s="39">
        <v>0.1815676936239507</v>
      </c>
      <c r="D125" s="50">
        <v>0.18128832716797111</v>
      </c>
      <c r="E125" s="51">
        <v>0</v>
      </c>
      <c r="F125" s="52">
        <v>0</v>
      </c>
    </row>
    <row r="126" spans="1:6" x14ac:dyDescent="0.25">
      <c r="A126" s="48" t="s">
        <v>277</v>
      </c>
      <c r="B126" s="49" t="s">
        <v>1173</v>
      </c>
      <c r="C126" s="39">
        <v>0.14223598388406078</v>
      </c>
      <c r="D126" s="50">
        <v>0.14209573806445069</v>
      </c>
      <c r="E126" s="51">
        <v>0</v>
      </c>
      <c r="F126" s="52">
        <v>1</v>
      </c>
    </row>
    <row r="127" spans="1:6" x14ac:dyDescent="0.25">
      <c r="A127" s="48" t="s">
        <v>279</v>
      </c>
      <c r="B127" s="57" t="s">
        <v>280</v>
      </c>
      <c r="C127" s="39">
        <v>0.201977102621691</v>
      </c>
      <c r="D127" s="50">
        <v>0.2013347264521971</v>
      </c>
      <c r="E127" s="51">
        <v>0</v>
      </c>
      <c r="F127" s="52">
        <v>0</v>
      </c>
    </row>
    <row r="128" spans="1:6" x14ac:dyDescent="0.25">
      <c r="A128" s="48" t="s">
        <v>281</v>
      </c>
      <c r="B128" s="81" t="s">
        <v>282</v>
      </c>
      <c r="C128" s="39">
        <v>0.10369488230576715</v>
      </c>
      <c r="D128" s="50">
        <v>0.10390635100917388</v>
      </c>
      <c r="E128" s="51">
        <v>0</v>
      </c>
      <c r="F128" s="52">
        <v>0</v>
      </c>
    </row>
    <row r="129" spans="1:6" x14ac:dyDescent="0.25">
      <c r="A129" s="48" t="s">
        <v>283</v>
      </c>
      <c r="B129" s="53" t="s">
        <v>284</v>
      </c>
      <c r="C129" s="39">
        <v>0.25013155441017054</v>
      </c>
      <c r="D129" s="50">
        <v>0.24945507000308914</v>
      </c>
      <c r="E129" s="51">
        <v>0</v>
      </c>
      <c r="F129" s="52">
        <v>0</v>
      </c>
    </row>
    <row r="130" spans="1:6" x14ac:dyDescent="0.25">
      <c r="A130" s="48" t="s">
        <v>285</v>
      </c>
      <c r="B130" s="49" t="s">
        <v>286</v>
      </c>
      <c r="C130" s="39">
        <v>9.9875504870058973E-2</v>
      </c>
      <c r="D130" s="50">
        <v>9.9696836865571362E-2</v>
      </c>
      <c r="E130" s="51">
        <v>0</v>
      </c>
      <c r="F130" s="52">
        <v>0</v>
      </c>
    </row>
    <row r="131" spans="1:6" x14ac:dyDescent="0.25">
      <c r="A131" s="48" t="s">
        <v>287</v>
      </c>
      <c r="B131" s="49" t="s">
        <v>288</v>
      </c>
      <c r="C131" s="39">
        <v>0.11331821466046806</v>
      </c>
      <c r="D131" s="50">
        <v>0.11331440598562403</v>
      </c>
      <c r="E131" s="51">
        <v>0</v>
      </c>
      <c r="F131" s="52">
        <v>0</v>
      </c>
    </row>
    <row r="132" spans="1:6" x14ac:dyDescent="0.25">
      <c r="A132" s="48" t="s">
        <v>289</v>
      </c>
      <c r="B132" s="53" t="s">
        <v>290</v>
      </c>
      <c r="C132" s="39">
        <v>5.6799520451155758E-2</v>
      </c>
      <c r="D132" s="50">
        <v>5.7281433473171016E-2</v>
      </c>
      <c r="E132" s="51">
        <v>0</v>
      </c>
      <c r="F132" s="52">
        <v>0</v>
      </c>
    </row>
    <row r="133" spans="1:6" x14ac:dyDescent="0.25">
      <c r="A133" s="48" t="s">
        <v>291</v>
      </c>
      <c r="B133" s="49" t="s">
        <v>292</v>
      </c>
      <c r="C133" s="39">
        <v>0.10344700810110767</v>
      </c>
      <c r="D133" s="50">
        <v>0.10427073794590705</v>
      </c>
      <c r="E133" s="51">
        <v>0</v>
      </c>
      <c r="F133" s="52">
        <v>0</v>
      </c>
    </row>
    <row r="134" spans="1:6" x14ac:dyDescent="0.25">
      <c r="A134" s="48" t="s">
        <v>293</v>
      </c>
      <c r="B134" s="49" t="s">
        <v>294</v>
      </c>
      <c r="C134" s="39">
        <v>0.21114634146761532</v>
      </c>
      <c r="D134" s="50">
        <v>0.21809541250356007</v>
      </c>
      <c r="E134" s="51">
        <v>0</v>
      </c>
      <c r="F134" s="52">
        <v>0</v>
      </c>
    </row>
    <row r="135" spans="1:6" x14ac:dyDescent="0.25">
      <c r="A135" s="48" t="s">
        <v>295</v>
      </c>
      <c r="B135" s="49" t="s">
        <v>296</v>
      </c>
      <c r="C135" s="39">
        <v>0.22131587065214822</v>
      </c>
      <c r="D135" s="50">
        <v>0.22129489512301775</v>
      </c>
      <c r="E135" s="51">
        <v>0</v>
      </c>
      <c r="F135" s="52">
        <v>0</v>
      </c>
    </row>
    <row r="136" spans="1:6" x14ac:dyDescent="0.25">
      <c r="A136" s="48" t="s">
        <v>297</v>
      </c>
      <c r="B136" s="49" t="s">
        <v>1174</v>
      </c>
      <c r="C136" s="39">
        <v>0.22111814832672477</v>
      </c>
      <c r="D136" s="50">
        <v>0.22109309176335915</v>
      </c>
      <c r="E136" s="51">
        <v>0</v>
      </c>
      <c r="F136" s="52">
        <v>1</v>
      </c>
    </row>
    <row r="137" spans="1:6" x14ac:dyDescent="0.25">
      <c r="A137" s="48" t="s">
        <v>299</v>
      </c>
      <c r="B137" s="49" t="s">
        <v>300</v>
      </c>
      <c r="C137" s="39">
        <v>0.22250339771879601</v>
      </c>
      <c r="D137" s="50">
        <v>0.22248300831993237</v>
      </c>
      <c r="E137" s="51">
        <v>0</v>
      </c>
      <c r="F137" s="52">
        <v>0</v>
      </c>
    </row>
    <row r="138" spans="1:6" x14ac:dyDescent="0.25">
      <c r="A138" s="48" t="s">
        <v>301</v>
      </c>
      <c r="B138" s="57" t="s">
        <v>302</v>
      </c>
      <c r="C138" s="39">
        <v>9.6191089341807992E-2</v>
      </c>
      <c r="D138" s="50">
        <v>9.5964693735870271E-2</v>
      </c>
      <c r="E138" s="51">
        <v>0</v>
      </c>
      <c r="F138" s="52">
        <v>0</v>
      </c>
    </row>
    <row r="139" spans="1:6" x14ac:dyDescent="0.25">
      <c r="A139" s="48" t="s">
        <v>303</v>
      </c>
      <c r="B139" s="53" t="s">
        <v>304</v>
      </c>
      <c r="C139" s="39">
        <v>0.10330447957057164</v>
      </c>
      <c r="D139" s="50">
        <v>0.1030665144880597</v>
      </c>
      <c r="E139" s="51">
        <v>0</v>
      </c>
      <c r="F139" s="52">
        <v>0</v>
      </c>
    </row>
    <row r="140" spans="1:6" x14ac:dyDescent="0.25">
      <c r="A140" s="48" t="s">
        <v>305</v>
      </c>
      <c r="B140" s="49" t="s">
        <v>1175</v>
      </c>
      <c r="C140" s="39">
        <v>7.2124711257674556E-2</v>
      </c>
      <c r="D140" s="50">
        <v>7.196711890276955E-2</v>
      </c>
      <c r="E140" s="51">
        <v>0</v>
      </c>
      <c r="F140" s="52">
        <v>0</v>
      </c>
    </row>
    <row r="141" spans="1:6" x14ac:dyDescent="0.25">
      <c r="A141" s="48" t="s">
        <v>307</v>
      </c>
      <c r="B141" s="49" t="s">
        <v>1176</v>
      </c>
      <c r="C141" s="39">
        <v>0.13769221910917695</v>
      </c>
      <c r="D141" s="50">
        <v>0.13762147802756616</v>
      </c>
      <c r="E141" s="51">
        <v>0</v>
      </c>
      <c r="F141" s="52">
        <v>0</v>
      </c>
    </row>
    <row r="142" spans="1:6" x14ac:dyDescent="0.25">
      <c r="A142" s="48" t="s">
        <v>309</v>
      </c>
      <c r="B142" s="49" t="s">
        <v>310</v>
      </c>
      <c r="C142" s="39">
        <v>0.31768939298273652</v>
      </c>
      <c r="D142" s="50">
        <v>0.31726658303888156</v>
      </c>
      <c r="E142" s="51">
        <v>0</v>
      </c>
      <c r="F142" s="52">
        <v>0</v>
      </c>
    </row>
    <row r="143" spans="1:6" x14ac:dyDescent="0.25">
      <c r="A143" s="48" t="s">
        <v>309</v>
      </c>
      <c r="B143" s="49" t="s">
        <v>311</v>
      </c>
      <c r="C143" s="39">
        <v>0.50231103515088038</v>
      </c>
      <c r="D143" s="50">
        <v>0.50164251393090553</v>
      </c>
      <c r="E143" s="51">
        <v>1</v>
      </c>
      <c r="F143" s="52">
        <v>0</v>
      </c>
    </row>
    <row r="144" spans="1:6" x14ac:dyDescent="0.25">
      <c r="A144" s="61" t="s">
        <v>312</v>
      </c>
      <c r="B144" s="49" t="s">
        <v>313</v>
      </c>
      <c r="C144" s="39">
        <v>0.30284819241735317</v>
      </c>
      <c r="D144" s="50">
        <v>0.30250978903256087</v>
      </c>
      <c r="E144" s="51">
        <v>0</v>
      </c>
      <c r="F144" s="52">
        <v>0</v>
      </c>
    </row>
    <row r="145" spans="1:6" x14ac:dyDescent="0.25">
      <c r="A145" s="48" t="s">
        <v>314</v>
      </c>
      <c r="B145" s="49" t="s">
        <v>315</v>
      </c>
      <c r="C145" s="39">
        <v>0.18427584765977173</v>
      </c>
      <c r="D145" s="50">
        <v>0.18572834470404026</v>
      </c>
      <c r="E145" s="51">
        <v>0</v>
      </c>
      <c r="F145" s="52">
        <v>0</v>
      </c>
    </row>
    <row r="146" spans="1:6" x14ac:dyDescent="0.25">
      <c r="A146" s="48" t="s">
        <v>316</v>
      </c>
      <c r="B146" s="49" t="s">
        <v>317</v>
      </c>
      <c r="C146" s="39">
        <v>0.11154780813325146</v>
      </c>
      <c r="D146" s="50">
        <v>0.11121193359680923</v>
      </c>
      <c r="E146" s="51">
        <v>0</v>
      </c>
      <c r="F146" s="52">
        <v>0</v>
      </c>
    </row>
    <row r="147" spans="1:6" x14ac:dyDescent="0.25">
      <c r="A147" s="48" t="s">
        <v>318</v>
      </c>
      <c r="B147" s="49" t="s">
        <v>319</v>
      </c>
      <c r="C147" s="39">
        <v>0.14523108984318814</v>
      </c>
      <c r="D147" s="50">
        <v>0.14594458674751831</v>
      </c>
      <c r="E147" s="51">
        <v>0</v>
      </c>
      <c r="F147" s="52">
        <v>0</v>
      </c>
    </row>
    <row r="148" spans="1:6" x14ac:dyDescent="0.25">
      <c r="A148" s="48" t="s">
        <v>320</v>
      </c>
      <c r="B148" s="49" t="s">
        <v>321</v>
      </c>
      <c r="C148" s="39">
        <v>0.1002926773360221</v>
      </c>
      <c r="D148" s="50">
        <v>0.10073395381516996</v>
      </c>
      <c r="E148" s="51">
        <v>0</v>
      </c>
      <c r="F148" s="52">
        <v>0</v>
      </c>
    </row>
    <row r="149" spans="1:6" x14ac:dyDescent="0.25">
      <c r="A149" s="48" t="s">
        <v>322</v>
      </c>
      <c r="B149" s="49" t="s">
        <v>323</v>
      </c>
      <c r="C149" s="39">
        <v>8.3769920838253284E-2</v>
      </c>
      <c r="D149" s="50">
        <v>8.3784188280439487E-2</v>
      </c>
      <c r="E149" s="51">
        <v>0</v>
      </c>
      <c r="F149" s="52">
        <v>0</v>
      </c>
    </row>
    <row r="150" spans="1:6" x14ac:dyDescent="0.25">
      <c r="A150" s="48" t="s">
        <v>324</v>
      </c>
      <c r="B150" s="49" t="s">
        <v>325</v>
      </c>
      <c r="C150" s="39">
        <v>5.4104397134328852E-2</v>
      </c>
      <c r="D150" s="50">
        <v>5.4411247741476113E-2</v>
      </c>
      <c r="E150" s="51">
        <v>0</v>
      </c>
      <c r="F150" s="52">
        <v>0</v>
      </c>
    </row>
    <row r="151" spans="1:6" x14ac:dyDescent="0.25">
      <c r="A151" s="48" t="s">
        <v>326</v>
      </c>
      <c r="B151" s="49" t="s">
        <v>327</v>
      </c>
      <c r="C151" s="39">
        <v>0.18807652056131469</v>
      </c>
      <c r="D151" s="50">
        <v>0.18769900535047801</v>
      </c>
      <c r="E151" s="51">
        <v>0</v>
      </c>
      <c r="F151" s="52">
        <v>0</v>
      </c>
    </row>
    <row r="152" spans="1:6" x14ac:dyDescent="0.25">
      <c r="A152" s="48" t="s">
        <v>328</v>
      </c>
      <c r="B152" s="49" t="s">
        <v>329</v>
      </c>
      <c r="C152" s="39">
        <v>3.346453630165204E-2</v>
      </c>
      <c r="D152" s="50">
        <v>3.3429915521631687E-2</v>
      </c>
      <c r="E152" s="51">
        <v>0</v>
      </c>
      <c r="F152" s="52">
        <v>0</v>
      </c>
    </row>
    <row r="153" spans="1:6" x14ac:dyDescent="0.25">
      <c r="A153" s="48" t="s">
        <v>330</v>
      </c>
      <c r="B153" s="49" t="s">
        <v>1177</v>
      </c>
      <c r="C153" s="39">
        <v>0.12203667864344274</v>
      </c>
      <c r="D153" s="50">
        <v>0.12201801673308951</v>
      </c>
      <c r="E153" s="51">
        <v>0</v>
      </c>
      <c r="F153" s="52">
        <v>0</v>
      </c>
    </row>
    <row r="154" spans="1:6" x14ac:dyDescent="0.25">
      <c r="A154" s="48" t="s">
        <v>332</v>
      </c>
      <c r="B154" s="49" t="s">
        <v>333</v>
      </c>
      <c r="C154" s="39">
        <v>0.32940201500027966</v>
      </c>
      <c r="D154" s="50">
        <v>0.32777189248332184</v>
      </c>
      <c r="E154" s="51">
        <v>0</v>
      </c>
      <c r="F154" s="52">
        <v>0</v>
      </c>
    </row>
    <row r="155" spans="1:6" x14ac:dyDescent="0.25">
      <c r="A155" s="48" t="s">
        <v>334</v>
      </c>
      <c r="B155" s="49" t="s">
        <v>335</v>
      </c>
      <c r="C155" s="39">
        <v>0.32676310259598673</v>
      </c>
      <c r="D155" s="50">
        <v>0.32514350073666615</v>
      </c>
      <c r="E155" s="51">
        <v>0</v>
      </c>
      <c r="F155" s="52">
        <v>0</v>
      </c>
    </row>
    <row r="156" spans="1:6" x14ac:dyDescent="0.25">
      <c r="A156" s="48" t="s">
        <v>336</v>
      </c>
      <c r="B156" s="49" t="s">
        <v>1178</v>
      </c>
      <c r="C156" s="39">
        <v>0.32266892402493774</v>
      </c>
      <c r="D156" s="50">
        <v>0.32272229182576617</v>
      </c>
      <c r="E156" s="51">
        <v>0</v>
      </c>
      <c r="F156" s="52">
        <v>1</v>
      </c>
    </row>
    <row r="157" spans="1:6" x14ac:dyDescent="0.25">
      <c r="A157" s="48" t="s">
        <v>338</v>
      </c>
      <c r="B157" s="49" t="s">
        <v>1179</v>
      </c>
      <c r="C157" s="39">
        <v>0.25592156213590012</v>
      </c>
      <c r="D157" s="50">
        <v>0.25592915437449909</v>
      </c>
      <c r="E157" s="51">
        <v>0</v>
      </c>
      <c r="F157" s="52">
        <v>0</v>
      </c>
    </row>
    <row r="158" spans="1:6" x14ac:dyDescent="0.25">
      <c r="A158" s="48" t="s">
        <v>340</v>
      </c>
      <c r="B158" s="49" t="s">
        <v>341</v>
      </c>
      <c r="C158" s="39">
        <v>3.5273222239268799E-2</v>
      </c>
      <c r="D158" s="50">
        <v>3.5280437983628385E-2</v>
      </c>
      <c r="E158" s="51">
        <v>0</v>
      </c>
      <c r="F158" s="52">
        <v>0</v>
      </c>
    </row>
    <row r="159" spans="1:6" x14ac:dyDescent="0.25">
      <c r="A159" s="48" t="s">
        <v>342</v>
      </c>
      <c r="B159" s="49" t="s">
        <v>343</v>
      </c>
      <c r="C159" s="39">
        <v>0.34361570829882909</v>
      </c>
      <c r="D159" s="50">
        <v>0.34717517547338167</v>
      </c>
      <c r="E159" s="51">
        <v>0</v>
      </c>
      <c r="F159" s="52">
        <v>0</v>
      </c>
    </row>
    <row r="160" spans="1:6" x14ac:dyDescent="0.25">
      <c r="A160" s="48" t="s">
        <v>344</v>
      </c>
      <c r="B160" s="49" t="s">
        <v>345</v>
      </c>
      <c r="C160" s="39">
        <v>0.15412528902168438</v>
      </c>
      <c r="D160" s="50">
        <v>0.15404782240688508</v>
      </c>
      <c r="E160" s="51">
        <v>0</v>
      </c>
      <c r="F160" s="52">
        <v>0</v>
      </c>
    </row>
    <row r="161" spans="1:6" x14ac:dyDescent="0.25">
      <c r="A161" s="61" t="s">
        <v>346</v>
      </c>
      <c r="B161" s="49" t="s">
        <v>1180</v>
      </c>
      <c r="C161" s="39">
        <v>9.8523923113707876E-2</v>
      </c>
      <c r="D161" s="50">
        <v>9.851063719016967E-2</v>
      </c>
      <c r="E161" s="51">
        <v>0</v>
      </c>
      <c r="F161" s="52">
        <v>0</v>
      </c>
    </row>
    <row r="162" spans="1:6" x14ac:dyDescent="0.25">
      <c r="A162" s="48" t="s">
        <v>348</v>
      </c>
      <c r="B162" s="49" t="s">
        <v>1181</v>
      </c>
      <c r="C162" s="39">
        <v>6.2314923886843315E-2</v>
      </c>
      <c r="D162" s="50">
        <v>6.2164815376392082E-2</v>
      </c>
      <c r="E162" s="51">
        <v>0</v>
      </c>
      <c r="F162" s="52">
        <v>0</v>
      </c>
    </row>
    <row r="163" spans="1:6" x14ac:dyDescent="0.25">
      <c r="A163" s="48" t="s">
        <v>350</v>
      </c>
      <c r="B163" s="49" t="s">
        <v>1182</v>
      </c>
      <c r="C163" s="39">
        <v>9.6124649782630328E-2</v>
      </c>
      <c r="D163" s="50">
        <v>9.5812570959820875E-2</v>
      </c>
      <c r="E163" s="51">
        <v>0</v>
      </c>
      <c r="F163" s="52">
        <v>0</v>
      </c>
    </row>
    <row r="164" spans="1:6" x14ac:dyDescent="0.25">
      <c r="A164" s="48" t="s">
        <v>352</v>
      </c>
      <c r="B164" s="49" t="s">
        <v>1183</v>
      </c>
      <c r="C164" s="39">
        <v>6.6690173494604835E-2</v>
      </c>
      <c r="D164" s="50">
        <v>6.7259244429655307E-2</v>
      </c>
      <c r="E164" s="51">
        <v>0</v>
      </c>
      <c r="F164" s="52">
        <v>0</v>
      </c>
    </row>
    <row r="165" spans="1:6" x14ac:dyDescent="0.25">
      <c r="A165" s="48" t="s">
        <v>354</v>
      </c>
      <c r="B165" s="49" t="s">
        <v>355</v>
      </c>
      <c r="C165" s="39">
        <v>0.13676484275873849</v>
      </c>
      <c r="D165" s="50">
        <v>0.13695812047310549</v>
      </c>
      <c r="E165" s="51">
        <v>0</v>
      </c>
      <c r="F165" s="52">
        <v>0</v>
      </c>
    </row>
    <row r="166" spans="1:6" x14ac:dyDescent="0.25">
      <c r="A166" s="48" t="s">
        <v>356</v>
      </c>
      <c r="B166" s="49" t="s">
        <v>1184</v>
      </c>
      <c r="C166" s="39">
        <v>7.8626337083416473E-2</v>
      </c>
      <c r="D166" s="50">
        <v>7.863633324839861E-2</v>
      </c>
      <c r="E166" s="51">
        <v>0</v>
      </c>
      <c r="F166" s="52">
        <v>0</v>
      </c>
    </row>
    <row r="167" spans="1:6" x14ac:dyDescent="0.25">
      <c r="A167" s="48" t="s">
        <v>358</v>
      </c>
      <c r="B167" s="57" t="s">
        <v>359</v>
      </c>
      <c r="C167" s="39">
        <v>0.18222681750239764</v>
      </c>
      <c r="D167" s="50">
        <v>0.18233999399918011</v>
      </c>
      <c r="E167" s="51">
        <v>0</v>
      </c>
      <c r="F167" s="52">
        <v>0</v>
      </c>
    </row>
    <row r="168" spans="1:6" x14ac:dyDescent="0.25">
      <c r="A168" s="48" t="s">
        <v>360</v>
      </c>
      <c r="B168" s="49" t="s">
        <v>361</v>
      </c>
      <c r="C168" s="39">
        <v>0.17837679885793112</v>
      </c>
      <c r="D168" s="50">
        <v>0.17779487757485471</v>
      </c>
      <c r="E168" s="51">
        <v>0</v>
      </c>
      <c r="F168" s="52">
        <v>0</v>
      </c>
    </row>
    <row r="169" spans="1:6" x14ac:dyDescent="0.25">
      <c r="A169" s="48" t="s">
        <v>362</v>
      </c>
      <c r="B169" s="49" t="s">
        <v>1185</v>
      </c>
      <c r="C169" s="39">
        <v>0.10882175159683503</v>
      </c>
      <c r="D169" s="50">
        <v>0.10877774041476976</v>
      </c>
      <c r="E169" s="51">
        <v>0</v>
      </c>
      <c r="F169" s="52">
        <v>0</v>
      </c>
    </row>
    <row r="170" spans="1:6" x14ac:dyDescent="0.25">
      <c r="A170" s="48" t="s">
        <v>364</v>
      </c>
      <c r="B170" s="49" t="s">
        <v>365</v>
      </c>
      <c r="C170" s="39">
        <v>0.20940471979374536</v>
      </c>
      <c r="D170" s="50">
        <v>0.208628776875625</v>
      </c>
      <c r="E170" s="51">
        <v>0</v>
      </c>
      <c r="F170" s="52">
        <v>0</v>
      </c>
    </row>
    <row r="171" spans="1:6" x14ac:dyDescent="0.25">
      <c r="A171" s="48" t="s">
        <v>366</v>
      </c>
      <c r="B171" s="49" t="s">
        <v>367</v>
      </c>
      <c r="C171" s="39">
        <v>0.23429416115170326</v>
      </c>
      <c r="D171" s="50">
        <v>0.23394143942129586</v>
      </c>
      <c r="E171" s="51">
        <v>0</v>
      </c>
      <c r="F171" s="52">
        <v>0</v>
      </c>
    </row>
    <row r="172" spans="1:6" x14ac:dyDescent="0.25">
      <c r="A172" s="48" t="s">
        <v>368</v>
      </c>
      <c r="B172" s="49" t="s">
        <v>369</v>
      </c>
      <c r="C172" s="39">
        <v>0.15272938136622771</v>
      </c>
      <c r="D172" s="50">
        <v>0.1538402572142441</v>
      </c>
      <c r="E172" s="51">
        <v>0</v>
      </c>
      <c r="F172" s="52">
        <v>0</v>
      </c>
    </row>
    <row r="173" spans="1:6" x14ac:dyDescent="0.25">
      <c r="A173" s="48" t="s">
        <v>370</v>
      </c>
      <c r="B173" s="49" t="s">
        <v>371</v>
      </c>
      <c r="C173" s="39">
        <v>7.5001023840635922E-2</v>
      </c>
      <c r="D173" s="50">
        <v>7.4759941171500408E-2</v>
      </c>
      <c r="E173" s="51">
        <v>0</v>
      </c>
      <c r="F173" s="52">
        <v>0</v>
      </c>
    </row>
    <row r="174" spans="1:6" x14ac:dyDescent="0.25">
      <c r="A174" s="61" t="s">
        <v>372</v>
      </c>
      <c r="B174" s="49" t="s">
        <v>373</v>
      </c>
      <c r="C174" s="39">
        <v>4.9221590336919474E-2</v>
      </c>
      <c r="D174" s="50">
        <v>4.9232226034132832E-2</v>
      </c>
      <c r="E174" s="51">
        <v>0</v>
      </c>
      <c r="F174" s="52">
        <v>0</v>
      </c>
    </row>
    <row r="175" spans="1:6" x14ac:dyDescent="0.25">
      <c r="A175" s="48" t="s">
        <v>374</v>
      </c>
      <c r="B175" s="49" t="s">
        <v>375</v>
      </c>
      <c r="C175" s="39">
        <v>0.17682600181193076</v>
      </c>
      <c r="D175" s="50">
        <v>0.1764339842353691</v>
      </c>
      <c r="E175" s="51">
        <v>0</v>
      </c>
      <c r="F175" s="52">
        <v>0</v>
      </c>
    </row>
    <row r="176" spans="1:6" x14ac:dyDescent="0.25">
      <c r="A176" s="48" t="s">
        <v>376</v>
      </c>
      <c r="B176" s="49" t="s">
        <v>1186</v>
      </c>
      <c r="C176" s="79">
        <v>0.25584529649080195</v>
      </c>
      <c r="D176" s="50">
        <v>0.25581863772042129</v>
      </c>
      <c r="E176" s="51">
        <v>0</v>
      </c>
      <c r="F176" s="52">
        <v>1</v>
      </c>
    </row>
    <row r="177" spans="1:6" x14ac:dyDescent="0.25">
      <c r="A177" s="48" t="s">
        <v>378</v>
      </c>
      <c r="B177" s="53" t="s">
        <v>379</v>
      </c>
      <c r="C177" s="39">
        <v>0.11015680342878703</v>
      </c>
      <c r="D177" s="58">
        <v>0.11123768553516333</v>
      </c>
      <c r="E177" s="51">
        <v>0</v>
      </c>
      <c r="F177" s="52">
        <v>0</v>
      </c>
    </row>
    <row r="178" spans="1:6" x14ac:dyDescent="0.25">
      <c r="A178" s="54" t="s">
        <v>380</v>
      </c>
      <c r="B178" s="57" t="s">
        <v>381</v>
      </c>
      <c r="C178" s="39">
        <v>6.2536787820395817E-2</v>
      </c>
      <c r="D178" s="50">
        <v>6.4239198469970643E-2</v>
      </c>
      <c r="E178" s="55">
        <v>0</v>
      </c>
      <c r="F178" s="56">
        <v>0</v>
      </c>
    </row>
    <row r="179" spans="1:6" x14ac:dyDescent="0.25">
      <c r="A179" s="48" t="s">
        <v>382</v>
      </c>
      <c r="B179" s="49" t="s">
        <v>383</v>
      </c>
      <c r="C179" s="39">
        <v>0.27102680192469902</v>
      </c>
      <c r="D179" s="50">
        <v>0.27059339632502216</v>
      </c>
      <c r="E179" s="51">
        <v>0</v>
      </c>
      <c r="F179" s="52">
        <v>0</v>
      </c>
    </row>
    <row r="180" spans="1:6" x14ac:dyDescent="0.25">
      <c r="A180" s="48" t="s">
        <v>384</v>
      </c>
      <c r="B180" s="49" t="s">
        <v>1187</v>
      </c>
      <c r="C180" s="39">
        <v>7.3267693569535136E-2</v>
      </c>
      <c r="D180" s="50">
        <v>7.3058334555744536E-2</v>
      </c>
      <c r="E180" s="51">
        <v>0</v>
      </c>
      <c r="F180" s="52">
        <v>0</v>
      </c>
    </row>
    <row r="181" spans="1:6" x14ac:dyDescent="0.25">
      <c r="A181" s="48" t="s">
        <v>386</v>
      </c>
      <c r="B181" s="49" t="s">
        <v>1188</v>
      </c>
      <c r="C181" s="39">
        <v>0.24446050075878831</v>
      </c>
      <c r="D181" s="50">
        <v>0.24320741375283375</v>
      </c>
      <c r="E181" s="51">
        <v>0</v>
      </c>
      <c r="F181" s="52">
        <v>0</v>
      </c>
    </row>
    <row r="182" spans="1:6" x14ac:dyDescent="0.25">
      <c r="A182" s="48" t="s">
        <v>388</v>
      </c>
      <c r="B182" s="49" t="s">
        <v>1189</v>
      </c>
      <c r="C182" s="39">
        <v>0.10132578053753123</v>
      </c>
      <c r="D182" s="50">
        <v>0.10131040242831213</v>
      </c>
      <c r="E182" s="51">
        <v>0</v>
      </c>
      <c r="F182" s="52">
        <v>0</v>
      </c>
    </row>
    <row r="183" spans="1:6" x14ac:dyDescent="0.25">
      <c r="A183" s="48" t="s">
        <v>390</v>
      </c>
      <c r="B183" s="53" t="s">
        <v>391</v>
      </c>
      <c r="C183" s="39">
        <v>0.11246701315599453</v>
      </c>
      <c r="D183" s="50">
        <v>0.11879215618354211</v>
      </c>
      <c r="E183" s="51">
        <v>0</v>
      </c>
      <c r="F183" s="52">
        <v>0</v>
      </c>
    </row>
    <row r="184" spans="1:6" x14ac:dyDescent="0.25">
      <c r="A184" s="48" t="s">
        <v>392</v>
      </c>
      <c r="B184" s="49" t="s">
        <v>393</v>
      </c>
      <c r="C184" s="39">
        <v>0.1874691392332368</v>
      </c>
      <c r="D184" s="50">
        <v>0.1874246149775721</v>
      </c>
      <c r="E184" s="51">
        <v>0</v>
      </c>
      <c r="F184" s="52">
        <v>0</v>
      </c>
    </row>
    <row r="185" spans="1:6" x14ac:dyDescent="0.25">
      <c r="A185" s="48" t="s">
        <v>394</v>
      </c>
      <c r="B185" s="49" t="s">
        <v>395</v>
      </c>
      <c r="C185" s="39">
        <v>0.16026065814430301</v>
      </c>
      <c r="D185" s="50">
        <v>0.15999480503414221</v>
      </c>
      <c r="E185" s="51">
        <v>0</v>
      </c>
      <c r="F185" s="52">
        <v>0</v>
      </c>
    </row>
    <row r="186" spans="1:6" x14ac:dyDescent="0.25">
      <c r="A186" s="48" t="s">
        <v>396</v>
      </c>
      <c r="B186" s="49" t="s">
        <v>1190</v>
      </c>
      <c r="C186" s="39">
        <v>0.18251111591280056</v>
      </c>
      <c r="D186" s="50">
        <v>0.18207120387682513</v>
      </c>
      <c r="E186" s="51">
        <v>0</v>
      </c>
      <c r="F186" s="52">
        <v>0</v>
      </c>
    </row>
    <row r="187" spans="1:6" x14ac:dyDescent="0.25">
      <c r="A187" s="48" t="s">
        <v>398</v>
      </c>
      <c r="B187" s="49" t="s">
        <v>399</v>
      </c>
      <c r="C187" s="39">
        <v>0.16846759605527534</v>
      </c>
      <c r="D187" s="50">
        <v>0.16844180391907895</v>
      </c>
      <c r="E187" s="51">
        <v>0</v>
      </c>
      <c r="F187" s="52">
        <v>0</v>
      </c>
    </row>
    <row r="188" spans="1:6" x14ac:dyDescent="0.25">
      <c r="A188" s="48" t="s">
        <v>400</v>
      </c>
      <c r="B188" s="49" t="s">
        <v>1191</v>
      </c>
      <c r="C188" s="39">
        <v>0.13986375866121603</v>
      </c>
      <c r="D188" s="50">
        <v>0.14063708760407437</v>
      </c>
      <c r="E188" s="51">
        <v>0</v>
      </c>
      <c r="F188" s="52">
        <v>1</v>
      </c>
    </row>
    <row r="189" spans="1:6" x14ac:dyDescent="0.25">
      <c r="A189" s="48" t="s">
        <v>402</v>
      </c>
      <c r="B189" s="49" t="s">
        <v>403</v>
      </c>
      <c r="C189" s="39">
        <v>0.14293972063954247</v>
      </c>
      <c r="D189" s="50">
        <v>0.14247332288854447</v>
      </c>
      <c r="E189" s="51">
        <v>0</v>
      </c>
      <c r="F189" s="52">
        <v>0</v>
      </c>
    </row>
    <row r="190" spans="1:6" x14ac:dyDescent="0.25">
      <c r="A190" s="48" t="s">
        <v>404</v>
      </c>
      <c r="B190" s="49" t="s">
        <v>405</v>
      </c>
      <c r="C190" s="39">
        <v>0.18017071798175094</v>
      </c>
      <c r="D190" s="50">
        <v>0.17959031421070348</v>
      </c>
      <c r="E190" s="51">
        <v>0</v>
      </c>
      <c r="F190" s="52">
        <v>0</v>
      </c>
    </row>
    <row r="191" spans="1:6" x14ac:dyDescent="0.25">
      <c r="A191" s="48" t="s">
        <v>406</v>
      </c>
      <c r="B191" s="49" t="s">
        <v>407</v>
      </c>
      <c r="C191" s="39">
        <v>0.15500291844373348</v>
      </c>
      <c r="D191" s="50">
        <v>0.15473068470248572</v>
      </c>
      <c r="E191" s="51">
        <v>0</v>
      </c>
      <c r="F191" s="52">
        <v>0</v>
      </c>
    </row>
    <row r="192" spans="1:6" x14ac:dyDescent="0.25">
      <c r="A192" s="48" t="s">
        <v>408</v>
      </c>
      <c r="B192" s="57" t="s">
        <v>409</v>
      </c>
      <c r="C192" s="39">
        <v>0.20300812212616878</v>
      </c>
      <c r="D192" s="50">
        <v>0.20557138780432432</v>
      </c>
      <c r="E192" s="51">
        <v>0</v>
      </c>
      <c r="F192" s="52">
        <v>0</v>
      </c>
    </row>
    <row r="193" spans="1:6" x14ac:dyDescent="0.25">
      <c r="A193" s="48" t="s">
        <v>410</v>
      </c>
      <c r="B193" s="49" t="s">
        <v>411</v>
      </c>
      <c r="C193" s="39">
        <v>0.14903188689656921</v>
      </c>
      <c r="D193" s="50">
        <v>0.14859777352226014</v>
      </c>
      <c r="E193" s="51">
        <v>0</v>
      </c>
      <c r="F193" s="52">
        <v>0</v>
      </c>
    </row>
    <row r="194" spans="1:6" x14ac:dyDescent="0.25">
      <c r="A194" s="48" t="s">
        <v>412</v>
      </c>
      <c r="B194" s="49" t="s">
        <v>1192</v>
      </c>
      <c r="C194" s="39">
        <v>0.11451596349899439</v>
      </c>
      <c r="D194" s="50">
        <v>0.11419064506903828</v>
      </c>
      <c r="E194" s="51">
        <v>0</v>
      </c>
      <c r="F194" s="52">
        <v>0</v>
      </c>
    </row>
    <row r="195" spans="1:6" x14ac:dyDescent="0.25">
      <c r="A195" s="48" t="s">
        <v>414</v>
      </c>
      <c r="B195" s="49" t="s">
        <v>415</v>
      </c>
      <c r="C195" s="39">
        <v>9.3789514245094976E-2</v>
      </c>
      <c r="D195" s="50">
        <v>9.6085028811523934E-2</v>
      </c>
      <c r="E195" s="51">
        <v>0</v>
      </c>
      <c r="F195" s="52">
        <v>0</v>
      </c>
    </row>
    <row r="196" spans="1:6" x14ac:dyDescent="0.25">
      <c r="A196" s="48" t="s">
        <v>416</v>
      </c>
      <c r="B196" s="49" t="s">
        <v>417</v>
      </c>
      <c r="C196" s="39">
        <v>0.10442568771815014</v>
      </c>
      <c r="D196" s="50">
        <v>0.10531078368432739</v>
      </c>
      <c r="E196" s="51">
        <v>0</v>
      </c>
      <c r="F196" s="52">
        <v>0</v>
      </c>
    </row>
    <row r="197" spans="1:6" x14ac:dyDescent="0.25">
      <c r="A197" s="48" t="s">
        <v>418</v>
      </c>
      <c r="B197" s="49" t="s">
        <v>419</v>
      </c>
      <c r="C197" s="39">
        <v>0.12082872853734695</v>
      </c>
      <c r="D197" s="50">
        <v>0.12273348630993113</v>
      </c>
      <c r="E197" s="51">
        <v>0</v>
      </c>
      <c r="F197" s="52">
        <v>0</v>
      </c>
    </row>
    <row r="198" spans="1:6" x14ac:dyDescent="0.25">
      <c r="A198" s="48" t="s">
        <v>420</v>
      </c>
      <c r="B198" s="49" t="s">
        <v>1193</v>
      </c>
      <c r="C198" s="39">
        <v>6.096392827940899E-2</v>
      </c>
      <c r="D198" s="50">
        <v>6.2351275490825205E-2</v>
      </c>
      <c r="E198" s="51">
        <v>0</v>
      </c>
      <c r="F198" s="52">
        <v>0</v>
      </c>
    </row>
    <row r="199" spans="1:6" x14ac:dyDescent="0.25">
      <c r="A199" s="48" t="s">
        <v>422</v>
      </c>
      <c r="B199" s="49" t="s">
        <v>423</v>
      </c>
      <c r="C199" s="39">
        <v>9.8738194997958967E-2</v>
      </c>
      <c r="D199" s="50">
        <v>9.8503256269017375E-2</v>
      </c>
      <c r="E199" s="51">
        <v>0</v>
      </c>
      <c r="F199" s="52">
        <v>0</v>
      </c>
    </row>
    <row r="200" spans="1:6" x14ac:dyDescent="0.25">
      <c r="A200" s="48" t="s">
        <v>424</v>
      </c>
      <c r="B200" s="49" t="s">
        <v>425</v>
      </c>
      <c r="C200" s="39">
        <v>8.9835028265352154E-2</v>
      </c>
      <c r="D200" s="50">
        <v>8.8959255450772171E-2</v>
      </c>
      <c r="E200" s="51">
        <v>0</v>
      </c>
      <c r="F200" s="52">
        <v>0</v>
      </c>
    </row>
    <row r="201" spans="1:6" x14ac:dyDescent="0.25">
      <c r="A201" s="48" t="s">
        <v>426</v>
      </c>
      <c r="B201" s="49" t="s">
        <v>427</v>
      </c>
      <c r="C201" s="39">
        <v>0.14818935462111604</v>
      </c>
      <c r="D201" s="50">
        <v>0.14769422150871636</v>
      </c>
      <c r="E201" s="51">
        <v>0</v>
      </c>
      <c r="F201" s="52">
        <v>0</v>
      </c>
    </row>
    <row r="202" spans="1:6" x14ac:dyDescent="0.25">
      <c r="A202" s="48" t="s">
        <v>428</v>
      </c>
      <c r="B202" s="49" t="s">
        <v>1194</v>
      </c>
      <c r="C202" s="39">
        <v>8.4841409811685808E-2</v>
      </c>
      <c r="D202" s="50">
        <v>8.4658519686398384E-2</v>
      </c>
      <c r="E202" s="51">
        <v>0</v>
      </c>
      <c r="F202" s="52">
        <v>0</v>
      </c>
    </row>
    <row r="203" spans="1:6" x14ac:dyDescent="0.25">
      <c r="A203" s="48" t="s">
        <v>430</v>
      </c>
      <c r="B203" s="49" t="s">
        <v>431</v>
      </c>
      <c r="C203" s="39">
        <v>0.16000766135929675</v>
      </c>
      <c r="D203" s="50">
        <v>0.1613828597281074</v>
      </c>
      <c r="E203" s="51">
        <v>0</v>
      </c>
      <c r="F203" s="52">
        <v>0</v>
      </c>
    </row>
    <row r="204" spans="1:6" x14ac:dyDescent="0.25">
      <c r="A204" s="48" t="s">
        <v>432</v>
      </c>
      <c r="B204" s="49" t="s">
        <v>433</v>
      </c>
      <c r="C204" s="39">
        <v>0.3476988262903154</v>
      </c>
      <c r="D204" s="50">
        <v>0.34713357773693876</v>
      </c>
      <c r="E204" s="51">
        <v>0</v>
      </c>
      <c r="F204" s="52">
        <v>0</v>
      </c>
    </row>
    <row r="205" spans="1:6" x14ac:dyDescent="0.25">
      <c r="A205" s="48" t="s">
        <v>434</v>
      </c>
      <c r="B205" s="49" t="s">
        <v>435</v>
      </c>
      <c r="C205" s="39">
        <v>0.13316586213043075</v>
      </c>
      <c r="D205" s="50">
        <v>0.1321722405795849</v>
      </c>
      <c r="E205" s="51">
        <v>0</v>
      </c>
      <c r="F205" s="52">
        <v>0</v>
      </c>
    </row>
    <row r="206" spans="1:6" x14ac:dyDescent="0.25">
      <c r="A206" s="48" t="s">
        <v>436</v>
      </c>
      <c r="B206" s="49" t="s">
        <v>437</v>
      </c>
      <c r="C206" s="39">
        <v>8.2486005487457589E-2</v>
      </c>
      <c r="D206" s="50">
        <v>8.2352979547864455E-2</v>
      </c>
      <c r="E206" s="51">
        <v>0</v>
      </c>
      <c r="F206" s="52">
        <v>0</v>
      </c>
    </row>
    <row r="207" spans="1:6" x14ac:dyDescent="0.25">
      <c r="A207" s="48" t="s">
        <v>438</v>
      </c>
      <c r="B207" s="49" t="s">
        <v>439</v>
      </c>
      <c r="C207" s="39">
        <v>0.10999873607686564</v>
      </c>
      <c r="D207" s="50">
        <v>0.11051254152162306</v>
      </c>
      <c r="E207" s="51">
        <v>0</v>
      </c>
      <c r="F207" s="52">
        <v>0</v>
      </c>
    </row>
    <row r="208" spans="1:6" x14ac:dyDescent="0.25">
      <c r="A208" s="48" t="s">
        <v>440</v>
      </c>
      <c r="B208" s="49" t="s">
        <v>441</v>
      </c>
      <c r="C208" s="39">
        <v>0.15262794698288121</v>
      </c>
      <c r="D208" s="50">
        <v>0.15261357353769411</v>
      </c>
      <c r="E208" s="51">
        <v>0</v>
      </c>
      <c r="F208" s="52">
        <v>0</v>
      </c>
    </row>
    <row r="209" spans="1:6" x14ac:dyDescent="0.25">
      <c r="A209" s="48" t="s">
        <v>442</v>
      </c>
      <c r="B209" s="49" t="s">
        <v>443</v>
      </c>
      <c r="C209" s="39">
        <v>0.18888805045875484</v>
      </c>
      <c r="D209" s="50">
        <v>0.1881135958296572</v>
      </c>
      <c r="E209" s="51">
        <v>0</v>
      </c>
      <c r="F209" s="52">
        <v>0</v>
      </c>
    </row>
    <row r="210" spans="1:6" x14ac:dyDescent="0.25">
      <c r="A210" s="48" t="s">
        <v>444</v>
      </c>
      <c r="B210" s="49" t="s">
        <v>445</v>
      </c>
      <c r="C210" s="39">
        <v>7.2468374443995315E-2</v>
      </c>
      <c r="D210" s="50">
        <v>7.2329400923792864E-2</v>
      </c>
      <c r="E210" s="51">
        <v>0</v>
      </c>
      <c r="F210" s="52">
        <v>0</v>
      </c>
    </row>
    <row r="211" spans="1:6" x14ac:dyDescent="0.25">
      <c r="A211" s="48" t="s">
        <v>446</v>
      </c>
      <c r="B211" s="49" t="s">
        <v>447</v>
      </c>
      <c r="C211" s="39">
        <v>9.3931871713827025E-2</v>
      </c>
      <c r="D211" s="50">
        <v>9.3672864187328286E-2</v>
      </c>
      <c r="E211" s="51">
        <v>0</v>
      </c>
      <c r="F211" s="52">
        <v>0</v>
      </c>
    </row>
    <row r="212" spans="1:6" x14ac:dyDescent="0.25">
      <c r="A212" s="48" t="s">
        <v>448</v>
      </c>
      <c r="B212" s="49" t="s">
        <v>449</v>
      </c>
      <c r="C212" s="39">
        <v>0.2049262910635733</v>
      </c>
      <c r="D212" s="58">
        <v>0.20435414979577676</v>
      </c>
      <c r="E212" s="51">
        <v>0</v>
      </c>
      <c r="F212" s="52">
        <v>0</v>
      </c>
    </row>
    <row r="213" spans="1:6" x14ac:dyDescent="0.25">
      <c r="A213" s="48" t="s">
        <v>450</v>
      </c>
      <c r="B213" s="53" t="s">
        <v>451</v>
      </c>
      <c r="C213" s="39">
        <v>0.19141901036446513</v>
      </c>
      <c r="D213" s="58">
        <v>0.19142007425648841</v>
      </c>
      <c r="E213" s="51">
        <v>0</v>
      </c>
      <c r="F213" s="52">
        <v>0</v>
      </c>
    </row>
    <row r="214" spans="1:6" x14ac:dyDescent="0.25">
      <c r="A214" s="48" t="s">
        <v>452</v>
      </c>
      <c r="B214" s="49" t="s">
        <v>453</v>
      </c>
      <c r="C214" s="39">
        <v>0.18781564538980605</v>
      </c>
      <c r="D214" s="50">
        <v>0.19656197928860247</v>
      </c>
      <c r="E214" s="51">
        <v>0</v>
      </c>
      <c r="F214" s="52">
        <v>0</v>
      </c>
    </row>
    <row r="215" spans="1:6" x14ac:dyDescent="0.25">
      <c r="A215" s="48" t="s">
        <v>454</v>
      </c>
      <c r="B215" s="49" t="s">
        <v>455</v>
      </c>
      <c r="C215" s="39">
        <v>0.20701375343469819</v>
      </c>
      <c r="D215" s="50">
        <v>0.20773542133074197</v>
      </c>
      <c r="E215" s="51">
        <v>0</v>
      </c>
      <c r="F215" s="52">
        <v>0</v>
      </c>
    </row>
    <row r="216" spans="1:6" x14ac:dyDescent="0.25">
      <c r="A216" s="48" t="s">
        <v>456</v>
      </c>
      <c r="B216" s="49" t="s">
        <v>457</v>
      </c>
      <c r="C216" s="39">
        <v>0.10420595969315721</v>
      </c>
      <c r="D216" s="50">
        <v>0.10462389743214948</v>
      </c>
      <c r="E216" s="51">
        <v>0</v>
      </c>
      <c r="F216" s="52">
        <v>0</v>
      </c>
    </row>
    <row r="217" spans="1:6" x14ac:dyDescent="0.25">
      <c r="A217" s="48" t="s">
        <v>458</v>
      </c>
      <c r="B217" s="49" t="s">
        <v>459</v>
      </c>
      <c r="C217" s="39">
        <v>0.1231091101710796</v>
      </c>
      <c r="D217" s="50">
        <v>0.12280964569635988</v>
      </c>
      <c r="E217" s="51">
        <v>0</v>
      </c>
      <c r="F217" s="52">
        <v>0</v>
      </c>
    </row>
    <row r="218" spans="1:6" x14ac:dyDescent="0.25">
      <c r="A218" s="48" t="s">
        <v>460</v>
      </c>
      <c r="B218" s="49" t="s">
        <v>461</v>
      </c>
      <c r="C218" s="39">
        <v>9.5243497325726248E-2</v>
      </c>
      <c r="D218" s="50">
        <v>9.5429391687629747E-2</v>
      </c>
      <c r="E218" s="51">
        <v>0</v>
      </c>
      <c r="F218" s="52">
        <v>0</v>
      </c>
    </row>
    <row r="219" spans="1:6" x14ac:dyDescent="0.25">
      <c r="A219" s="48" t="s">
        <v>462</v>
      </c>
      <c r="B219" s="49" t="s">
        <v>463</v>
      </c>
      <c r="C219" s="39">
        <v>0.14935230226094842</v>
      </c>
      <c r="D219" s="50">
        <v>0.15010588571271594</v>
      </c>
      <c r="E219" s="51">
        <v>0</v>
      </c>
      <c r="F219" s="52">
        <v>0</v>
      </c>
    </row>
    <row r="220" spans="1:6" x14ac:dyDescent="0.25">
      <c r="A220" s="48" t="s">
        <v>464</v>
      </c>
      <c r="B220" s="49" t="s">
        <v>465</v>
      </c>
      <c r="C220" s="39">
        <v>0.15364014662315811</v>
      </c>
      <c r="D220" s="50">
        <v>0.15434456687409828</v>
      </c>
      <c r="E220" s="51">
        <v>0</v>
      </c>
      <c r="F220" s="52">
        <v>0</v>
      </c>
    </row>
    <row r="221" spans="1:6" x14ac:dyDescent="0.25">
      <c r="A221" s="48" t="s">
        <v>466</v>
      </c>
      <c r="B221" s="49" t="s">
        <v>467</v>
      </c>
      <c r="C221" s="39">
        <v>9.570604823303909E-2</v>
      </c>
      <c r="D221" s="50">
        <v>9.5405801087205644E-2</v>
      </c>
      <c r="E221" s="51">
        <v>0</v>
      </c>
      <c r="F221" s="52">
        <v>0</v>
      </c>
    </row>
    <row r="222" spans="1:6" x14ac:dyDescent="0.25">
      <c r="A222" s="48" t="s">
        <v>468</v>
      </c>
      <c r="B222" s="53" t="s">
        <v>469</v>
      </c>
      <c r="C222" s="39">
        <v>0.15405915427496106</v>
      </c>
      <c r="D222" s="50">
        <v>0.15405585056841056</v>
      </c>
      <c r="E222" s="51">
        <v>0</v>
      </c>
      <c r="F222" s="52">
        <v>0</v>
      </c>
    </row>
    <row r="223" spans="1:6" x14ac:dyDescent="0.25">
      <c r="A223" s="48" t="s">
        <v>470</v>
      </c>
      <c r="B223" s="53" t="s">
        <v>471</v>
      </c>
      <c r="C223" s="39">
        <v>9.2391684650055858E-2</v>
      </c>
      <c r="D223" s="50">
        <v>9.2187027415315953E-2</v>
      </c>
      <c r="E223" s="51">
        <v>0</v>
      </c>
      <c r="F223" s="52">
        <v>0</v>
      </c>
    </row>
    <row r="224" spans="1:6" x14ac:dyDescent="0.25">
      <c r="A224" s="48" t="s">
        <v>472</v>
      </c>
      <c r="B224" s="49" t="s">
        <v>473</v>
      </c>
      <c r="C224" s="39">
        <v>0.11142366817134726</v>
      </c>
      <c r="D224" s="50">
        <v>0.11142141686945523</v>
      </c>
      <c r="E224" s="51">
        <v>0</v>
      </c>
      <c r="F224" s="52">
        <v>0</v>
      </c>
    </row>
    <row r="225" spans="1:6" x14ac:dyDescent="0.25">
      <c r="A225" s="48" t="s">
        <v>474</v>
      </c>
      <c r="B225" s="49" t="s">
        <v>475</v>
      </c>
      <c r="C225" s="39">
        <v>0.11218330957412846</v>
      </c>
      <c r="D225" s="50">
        <v>0.11185418955200602</v>
      </c>
      <c r="E225" s="51">
        <v>0</v>
      </c>
      <c r="F225" s="52">
        <v>0</v>
      </c>
    </row>
    <row r="226" spans="1:6" x14ac:dyDescent="0.25">
      <c r="A226" s="48" t="s">
        <v>476</v>
      </c>
      <c r="B226" s="49" t="s">
        <v>477</v>
      </c>
      <c r="C226" s="39">
        <v>8.0652961572060256E-2</v>
      </c>
      <c r="D226" s="62">
        <v>8.0452297805042428E-2</v>
      </c>
      <c r="E226" s="51">
        <v>0</v>
      </c>
      <c r="F226" s="52">
        <v>0</v>
      </c>
    </row>
    <row r="227" spans="1:6" x14ac:dyDescent="0.25">
      <c r="A227" s="48" t="s">
        <v>478</v>
      </c>
      <c r="B227" s="49" t="s">
        <v>479</v>
      </c>
      <c r="C227" s="39">
        <v>0.15755937259284328</v>
      </c>
      <c r="D227" s="50">
        <v>0.15755004181152776</v>
      </c>
      <c r="E227" s="51">
        <v>0</v>
      </c>
      <c r="F227" s="52">
        <v>0</v>
      </c>
    </row>
    <row r="228" spans="1:6" x14ac:dyDescent="0.25">
      <c r="A228" s="48" t="s">
        <v>480</v>
      </c>
      <c r="B228" s="49" t="s">
        <v>1195</v>
      </c>
      <c r="C228" s="39">
        <v>7.7426107726921101E-2</v>
      </c>
      <c r="D228" s="50">
        <v>7.7468648307955149E-2</v>
      </c>
      <c r="E228" s="51">
        <v>0</v>
      </c>
      <c r="F228" s="52">
        <v>0</v>
      </c>
    </row>
    <row r="229" spans="1:6" x14ac:dyDescent="0.25">
      <c r="A229" s="48" t="s">
        <v>482</v>
      </c>
      <c r="B229" s="49" t="s">
        <v>483</v>
      </c>
      <c r="C229" s="39">
        <v>8.1577651677451193E-2</v>
      </c>
      <c r="D229" s="50">
        <v>8.1393937475328776E-2</v>
      </c>
      <c r="E229" s="51">
        <v>0</v>
      </c>
      <c r="F229" s="52">
        <v>0</v>
      </c>
    </row>
    <row r="230" spans="1:6" x14ac:dyDescent="0.25">
      <c r="A230" s="48" t="s">
        <v>484</v>
      </c>
      <c r="B230" s="49" t="s">
        <v>485</v>
      </c>
      <c r="C230" s="39">
        <v>0.17565944060442498</v>
      </c>
      <c r="D230" s="50">
        <v>0.17570841490984324</v>
      </c>
      <c r="E230" s="51">
        <v>0</v>
      </c>
      <c r="F230" s="52">
        <v>0</v>
      </c>
    </row>
    <row r="231" spans="1:6" x14ac:dyDescent="0.25">
      <c r="A231" s="48" t="s">
        <v>486</v>
      </c>
      <c r="B231" s="49" t="s">
        <v>1196</v>
      </c>
      <c r="C231" s="39">
        <v>0.10349974723361656</v>
      </c>
      <c r="D231" s="50">
        <v>0.10350498605485588</v>
      </c>
      <c r="E231" s="51">
        <v>0</v>
      </c>
      <c r="F231" s="52">
        <v>1</v>
      </c>
    </row>
    <row r="232" spans="1:6" x14ac:dyDescent="0.25">
      <c r="A232" s="48" t="s">
        <v>488</v>
      </c>
      <c r="B232" s="49" t="s">
        <v>489</v>
      </c>
      <c r="C232" s="39">
        <v>0.10861843787109392</v>
      </c>
      <c r="D232" s="50">
        <v>0.10836586240933221</v>
      </c>
      <c r="E232" s="51">
        <v>0</v>
      </c>
      <c r="F232" s="52">
        <v>0</v>
      </c>
    </row>
    <row r="233" spans="1:6" x14ac:dyDescent="0.25">
      <c r="A233" s="48" t="s">
        <v>490</v>
      </c>
      <c r="B233" s="49" t="s">
        <v>491</v>
      </c>
      <c r="C233" s="39">
        <v>0.16269972210982375</v>
      </c>
      <c r="D233" s="50">
        <v>0.16548855780237853</v>
      </c>
      <c r="E233" s="51">
        <v>0</v>
      </c>
      <c r="F233" s="52">
        <v>0</v>
      </c>
    </row>
    <row r="234" spans="1:6" x14ac:dyDescent="0.25">
      <c r="A234" s="48" t="s">
        <v>492</v>
      </c>
      <c r="B234" s="49" t="s">
        <v>1197</v>
      </c>
      <c r="C234" s="39">
        <v>6.8303270333011895E-2</v>
      </c>
      <c r="D234" s="50">
        <v>6.819596972340583E-2</v>
      </c>
      <c r="E234" s="51">
        <v>0</v>
      </c>
      <c r="F234" s="52">
        <v>0</v>
      </c>
    </row>
    <row r="235" spans="1:6" x14ac:dyDescent="0.25">
      <c r="A235" s="48" t="s">
        <v>494</v>
      </c>
      <c r="B235" s="57" t="s">
        <v>495</v>
      </c>
      <c r="C235" s="39">
        <v>7.1732773384997714E-2</v>
      </c>
      <c r="D235" s="50">
        <v>7.1481465768070837E-2</v>
      </c>
      <c r="E235" s="51">
        <v>0</v>
      </c>
      <c r="F235" s="52">
        <v>0</v>
      </c>
    </row>
    <row r="236" spans="1:6" x14ac:dyDescent="0.25">
      <c r="A236" s="48" t="s">
        <v>496</v>
      </c>
      <c r="B236" s="49" t="s">
        <v>1198</v>
      </c>
      <c r="C236" s="39">
        <v>0.10001352863160409</v>
      </c>
      <c r="D236" s="50">
        <v>0.10047828515828641</v>
      </c>
      <c r="E236" s="51">
        <v>0</v>
      </c>
      <c r="F236" s="52">
        <v>0</v>
      </c>
    </row>
    <row r="237" spans="1:6" x14ac:dyDescent="0.25">
      <c r="A237" s="48" t="s">
        <v>498</v>
      </c>
      <c r="B237" s="49" t="s">
        <v>1199</v>
      </c>
      <c r="C237" s="39">
        <v>7.5722326940784235E-2</v>
      </c>
      <c r="D237" s="50">
        <v>7.5495327708883619E-2</v>
      </c>
      <c r="E237" s="51">
        <v>0</v>
      </c>
      <c r="F237" s="52">
        <v>0</v>
      </c>
    </row>
    <row r="238" spans="1:6" x14ac:dyDescent="0.25">
      <c r="A238" s="48" t="s">
        <v>500</v>
      </c>
      <c r="B238" s="57" t="s">
        <v>501</v>
      </c>
      <c r="C238" s="39">
        <v>0.13437896575644753</v>
      </c>
      <c r="D238" s="50">
        <v>0.13435450616401956</v>
      </c>
      <c r="E238" s="51">
        <v>0</v>
      </c>
      <c r="F238" s="52">
        <v>0</v>
      </c>
    </row>
    <row r="239" spans="1:6" x14ac:dyDescent="0.25">
      <c r="A239" s="48" t="s">
        <v>502</v>
      </c>
      <c r="B239" s="49" t="s">
        <v>503</v>
      </c>
      <c r="C239" s="39">
        <v>6.6027835329825771E-2</v>
      </c>
      <c r="D239" s="50">
        <v>6.5822413466136917E-2</v>
      </c>
      <c r="E239" s="51">
        <v>0</v>
      </c>
      <c r="F239" s="52">
        <v>0</v>
      </c>
    </row>
    <row r="240" spans="1:6" x14ac:dyDescent="0.25">
      <c r="A240" s="48" t="s">
        <v>504</v>
      </c>
      <c r="B240" s="49" t="s">
        <v>505</v>
      </c>
      <c r="C240" s="39">
        <v>6.4439701555975115E-2</v>
      </c>
      <c r="D240" s="50">
        <v>6.495094393043381E-2</v>
      </c>
      <c r="E240" s="51">
        <v>0</v>
      </c>
      <c r="F240" s="52">
        <v>0</v>
      </c>
    </row>
    <row r="241" spans="1:6" x14ac:dyDescent="0.25">
      <c r="A241" s="48" t="s">
        <v>506</v>
      </c>
      <c r="B241" s="49" t="s">
        <v>1200</v>
      </c>
      <c r="C241" s="39">
        <v>9.6153701118294979E-2</v>
      </c>
      <c r="D241" s="50">
        <v>9.7025896501985287E-2</v>
      </c>
      <c r="E241" s="51">
        <v>0</v>
      </c>
      <c r="F241" s="52">
        <v>0</v>
      </c>
    </row>
    <row r="242" spans="1:6" x14ac:dyDescent="0.25">
      <c r="A242" s="48" t="s">
        <v>508</v>
      </c>
      <c r="B242" s="49" t="s">
        <v>1201</v>
      </c>
      <c r="C242" s="39">
        <v>7.5611490940857562E-2</v>
      </c>
      <c r="D242" s="50">
        <v>7.542775661007052E-2</v>
      </c>
      <c r="E242" s="51">
        <v>0</v>
      </c>
      <c r="F242" s="52">
        <v>0</v>
      </c>
    </row>
    <row r="243" spans="1:6" x14ac:dyDescent="0.25">
      <c r="A243" s="48" t="s">
        <v>508</v>
      </c>
      <c r="B243" s="57" t="s">
        <v>1202</v>
      </c>
      <c r="C243" s="39">
        <v>0.11955226432714883</v>
      </c>
      <c r="D243" s="50">
        <v>0.1192617548423219</v>
      </c>
      <c r="E243" s="51">
        <v>1</v>
      </c>
      <c r="F243" s="52">
        <v>0</v>
      </c>
    </row>
    <row r="244" spans="1:6" x14ac:dyDescent="0.25">
      <c r="A244" s="48" t="s">
        <v>511</v>
      </c>
      <c r="B244" s="49" t="s">
        <v>512</v>
      </c>
      <c r="C244" s="39">
        <v>6.83181111273789E-2</v>
      </c>
      <c r="D244" s="50">
        <v>6.8066816001688998E-2</v>
      </c>
      <c r="E244" s="51">
        <v>0</v>
      </c>
      <c r="F244" s="52">
        <v>0</v>
      </c>
    </row>
    <row r="245" spans="1:6" x14ac:dyDescent="0.25">
      <c r="A245" s="48" t="s">
        <v>513</v>
      </c>
      <c r="B245" s="57" t="s">
        <v>514</v>
      </c>
      <c r="C245" s="39">
        <v>0.18358590479254883</v>
      </c>
      <c r="D245" s="50">
        <v>0.18308710642549536</v>
      </c>
      <c r="E245" s="51">
        <v>0</v>
      </c>
      <c r="F245" s="52">
        <v>0</v>
      </c>
    </row>
    <row r="246" spans="1:6" x14ac:dyDescent="0.25">
      <c r="A246" s="48" t="s">
        <v>515</v>
      </c>
      <c r="B246" s="49" t="s">
        <v>516</v>
      </c>
      <c r="C246" s="39">
        <v>0.15553219024265857</v>
      </c>
      <c r="D246" s="50">
        <v>0.15511346242103455</v>
      </c>
      <c r="E246" s="51">
        <v>0</v>
      </c>
      <c r="F246" s="52">
        <v>0</v>
      </c>
    </row>
    <row r="247" spans="1:6" x14ac:dyDescent="0.25">
      <c r="A247" s="48" t="s">
        <v>517</v>
      </c>
      <c r="B247" s="49" t="s">
        <v>518</v>
      </c>
      <c r="C247" s="39">
        <v>0.20209281285615521</v>
      </c>
      <c r="D247" s="50">
        <v>0.20140352408466</v>
      </c>
      <c r="E247" s="51">
        <v>0</v>
      </c>
      <c r="F247" s="52">
        <v>0</v>
      </c>
    </row>
    <row r="248" spans="1:6" x14ac:dyDescent="0.25">
      <c r="A248" s="48" t="s">
        <v>519</v>
      </c>
      <c r="B248" s="49" t="s">
        <v>520</v>
      </c>
      <c r="C248" s="39">
        <v>6.0554774773996602E-2</v>
      </c>
      <c r="D248" s="50">
        <v>6.035303654401037E-2</v>
      </c>
      <c r="E248" s="51">
        <v>0</v>
      </c>
      <c r="F248" s="52">
        <v>0</v>
      </c>
    </row>
    <row r="249" spans="1:6" x14ac:dyDescent="0.25">
      <c r="A249" s="61" t="s">
        <v>521</v>
      </c>
      <c r="B249" s="49" t="s">
        <v>1203</v>
      </c>
      <c r="C249" s="39">
        <v>0.18160394307606756</v>
      </c>
      <c r="D249" s="50">
        <v>0.19306366041200113</v>
      </c>
      <c r="E249" s="51">
        <v>0</v>
      </c>
      <c r="F249" s="52">
        <v>1</v>
      </c>
    </row>
    <row r="250" spans="1:6" x14ac:dyDescent="0.25">
      <c r="A250" s="48" t="s">
        <v>523</v>
      </c>
      <c r="B250" s="49" t="s">
        <v>524</v>
      </c>
      <c r="C250" s="39">
        <v>0.10140553399722763</v>
      </c>
      <c r="D250" s="50">
        <v>0.10294911847824224</v>
      </c>
      <c r="E250" s="51">
        <v>0</v>
      </c>
      <c r="F250" s="52">
        <v>0</v>
      </c>
    </row>
    <row r="251" spans="1:6" x14ac:dyDescent="0.25">
      <c r="A251" s="48" t="s">
        <v>525</v>
      </c>
      <c r="B251" s="49" t="s">
        <v>526</v>
      </c>
      <c r="C251" s="39">
        <v>9.3635510735572358E-2</v>
      </c>
      <c r="D251" s="50">
        <v>9.4001265047809132E-2</v>
      </c>
      <c r="E251" s="51">
        <v>0</v>
      </c>
      <c r="F251" s="52">
        <v>0</v>
      </c>
    </row>
    <row r="252" spans="1:6" x14ac:dyDescent="0.25">
      <c r="A252" s="48" t="s">
        <v>527</v>
      </c>
      <c r="B252" s="49" t="s">
        <v>1204</v>
      </c>
      <c r="C252" s="39">
        <v>8.5128371361430394E-2</v>
      </c>
      <c r="D252" s="50">
        <v>8.4910417980627442E-2</v>
      </c>
      <c r="E252" s="51">
        <v>0</v>
      </c>
      <c r="F252" s="52">
        <v>0</v>
      </c>
    </row>
    <row r="253" spans="1:6" x14ac:dyDescent="0.25">
      <c r="A253" s="48" t="s">
        <v>529</v>
      </c>
      <c r="B253" s="49" t="s">
        <v>530</v>
      </c>
      <c r="C253" s="39">
        <v>0.12757993188887473</v>
      </c>
      <c r="D253" s="50">
        <v>0.12721896619137329</v>
      </c>
      <c r="E253" s="51">
        <v>0</v>
      </c>
      <c r="F253" s="52">
        <v>0</v>
      </c>
    </row>
    <row r="254" spans="1:6" x14ac:dyDescent="0.25">
      <c r="A254" s="48" t="s">
        <v>531</v>
      </c>
      <c r="B254" s="49" t="s">
        <v>532</v>
      </c>
      <c r="C254" s="39">
        <v>0.18395670513049736</v>
      </c>
      <c r="D254" s="50">
        <v>0.21982237706812782</v>
      </c>
      <c r="E254" s="51">
        <v>0</v>
      </c>
      <c r="F254" s="52">
        <v>0</v>
      </c>
    </row>
    <row r="255" spans="1:6" x14ac:dyDescent="0.25">
      <c r="A255" s="48" t="s">
        <v>533</v>
      </c>
      <c r="B255" s="49" t="s">
        <v>534</v>
      </c>
      <c r="C255" s="39">
        <v>0.12382618419777167</v>
      </c>
      <c r="D255" s="50">
        <v>0.12344089202381359</v>
      </c>
      <c r="E255" s="51">
        <v>0</v>
      </c>
      <c r="F255" s="52">
        <v>0</v>
      </c>
    </row>
    <row r="256" spans="1:6" x14ac:dyDescent="0.25">
      <c r="A256" s="48" t="s">
        <v>535</v>
      </c>
      <c r="B256" s="49" t="s">
        <v>536</v>
      </c>
      <c r="C256" s="39">
        <v>6.9891758698832601E-2</v>
      </c>
      <c r="D256" s="50">
        <v>6.9830701499978859E-2</v>
      </c>
      <c r="E256" s="51">
        <v>0</v>
      </c>
      <c r="F256" s="52">
        <v>0</v>
      </c>
    </row>
    <row r="257" spans="1:6" x14ac:dyDescent="0.25">
      <c r="A257" s="48" t="s">
        <v>537</v>
      </c>
      <c r="B257" s="49" t="s">
        <v>538</v>
      </c>
      <c r="C257" s="39">
        <v>0.15614899114590958</v>
      </c>
      <c r="D257" s="50">
        <v>0.15585877512484475</v>
      </c>
      <c r="E257" s="51">
        <v>0</v>
      </c>
      <c r="F257" s="52">
        <v>0</v>
      </c>
    </row>
    <row r="258" spans="1:6" x14ac:dyDescent="0.25">
      <c r="A258" s="48" t="s">
        <v>539</v>
      </c>
      <c r="B258" s="49" t="s">
        <v>540</v>
      </c>
      <c r="C258" s="79">
        <v>0.17463721976699986</v>
      </c>
      <c r="D258" s="50">
        <v>0.17455768760470697</v>
      </c>
      <c r="E258" s="51">
        <v>0</v>
      </c>
      <c r="F258" s="52">
        <v>0</v>
      </c>
    </row>
    <row r="259" spans="1:6" x14ac:dyDescent="0.25">
      <c r="A259" s="48" t="s">
        <v>541</v>
      </c>
      <c r="B259" s="49" t="s">
        <v>1205</v>
      </c>
      <c r="C259" s="79">
        <v>1.8822409883660272E-2</v>
      </c>
      <c r="D259" s="50">
        <v>1.8822804906467414E-2</v>
      </c>
      <c r="E259" s="51">
        <v>0</v>
      </c>
      <c r="F259" s="52">
        <v>1</v>
      </c>
    </row>
    <row r="260" spans="1:6" x14ac:dyDescent="0.25">
      <c r="A260" s="48" t="s">
        <v>543</v>
      </c>
      <c r="B260" s="53" t="s">
        <v>544</v>
      </c>
      <c r="C260" s="79">
        <v>0.10814997682708605</v>
      </c>
      <c r="D260" s="50">
        <v>0.10893116634625694</v>
      </c>
      <c r="E260" s="51">
        <v>0</v>
      </c>
      <c r="F260" s="52">
        <v>0</v>
      </c>
    </row>
    <row r="261" spans="1:6" x14ac:dyDescent="0.25">
      <c r="A261" s="48" t="s">
        <v>545</v>
      </c>
      <c r="B261" s="49" t="s">
        <v>1206</v>
      </c>
      <c r="C261" s="79">
        <v>0.11988508880123942</v>
      </c>
      <c r="D261" s="50">
        <v>0.1197231188611091</v>
      </c>
      <c r="E261" s="51">
        <v>0</v>
      </c>
      <c r="F261" s="52">
        <v>0</v>
      </c>
    </row>
    <row r="262" spans="1:6" x14ac:dyDescent="0.25">
      <c r="A262" s="48" t="s">
        <v>547</v>
      </c>
      <c r="B262" s="49" t="s">
        <v>548</v>
      </c>
      <c r="C262" s="79">
        <v>0.12890840152221331</v>
      </c>
      <c r="D262" s="50">
        <v>0.12888601885049322</v>
      </c>
      <c r="E262" s="51">
        <v>0</v>
      </c>
      <c r="F262" s="52">
        <v>0</v>
      </c>
    </row>
    <row r="263" spans="1:6" x14ac:dyDescent="0.25">
      <c r="A263" s="48" t="s">
        <v>549</v>
      </c>
      <c r="B263" s="49" t="s">
        <v>550</v>
      </c>
      <c r="C263" s="79">
        <v>0.19132950166184862</v>
      </c>
      <c r="D263" s="50">
        <v>0.19106229458587409</v>
      </c>
      <c r="E263" s="51">
        <v>0</v>
      </c>
      <c r="F263" s="52">
        <v>0</v>
      </c>
    </row>
    <row r="264" spans="1:6" x14ac:dyDescent="0.25">
      <c r="A264" s="48" t="s">
        <v>551</v>
      </c>
      <c r="B264" s="49" t="s">
        <v>1207</v>
      </c>
      <c r="C264" s="79">
        <v>6.3450821439759969E-2</v>
      </c>
      <c r="D264" s="50">
        <v>6.3351916766423294E-2</v>
      </c>
      <c r="E264" s="51">
        <v>0</v>
      </c>
      <c r="F264" s="52">
        <v>0</v>
      </c>
    </row>
    <row r="265" spans="1:6" x14ac:dyDescent="0.25">
      <c r="A265" s="48" t="s">
        <v>553</v>
      </c>
      <c r="B265" s="53" t="s">
        <v>1208</v>
      </c>
      <c r="C265" s="39">
        <v>6.2339588786706035E-2</v>
      </c>
      <c r="D265" s="58">
        <v>6.2176790642352826E-2</v>
      </c>
      <c r="E265" s="51">
        <v>0</v>
      </c>
      <c r="F265" s="52">
        <v>0</v>
      </c>
    </row>
    <row r="266" spans="1:6" x14ac:dyDescent="0.25">
      <c r="A266" s="48" t="s">
        <v>555</v>
      </c>
      <c r="B266" s="49" t="s">
        <v>1209</v>
      </c>
      <c r="C266" s="39">
        <v>4.7440378626337834E-2</v>
      </c>
      <c r="D266" s="58">
        <v>4.7305995556969911E-2</v>
      </c>
      <c r="E266" s="51">
        <v>0</v>
      </c>
      <c r="F266" s="52">
        <v>0</v>
      </c>
    </row>
    <row r="267" spans="1:6" x14ac:dyDescent="0.25">
      <c r="A267" s="48" t="s">
        <v>557</v>
      </c>
      <c r="B267" s="49" t="s">
        <v>558</v>
      </c>
      <c r="C267" s="39">
        <v>6.2394510575861609E-2</v>
      </c>
      <c r="D267" s="50">
        <v>6.2194021916815202E-2</v>
      </c>
      <c r="E267" s="51">
        <v>0</v>
      </c>
      <c r="F267" s="52">
        <v>0</v>
      </c>
    </row>
    <row r="268" spans="1:6" x14ac:dyDescent="0.25">
      <c r="A268" s="48" t="s">
        <v>559</v>
      </c>
      <c r="B268" s="49" t="s">
        <v>560</v>
      </c>
      <c r="C268" s="39">
        <v>0.13415772339117737</v>
      </c>
      <c r="D268" s="50">
        <v>0.13364868273965283</v>
      </c>
      <c r="E268" s="51">
        <v>0</v>
      </c>
      <c r="F268" s="52">
        <v>0</v>
      </c>
    </row>
    <row r="269" spans="1:6" x14ac:dyDescent="0.25">
      <c r="A269" s="48" t="s">
        <v>561</v>
      </c>
      <c r="B269" s="49" t="s">
        <v>562</v>
      </c>
      <c r="C269" s="39">
        <v>9.8887272943673998E-2</v>
      </c>
      <c r="D269" s="50">
        <v>0.10027171701199593</v>
      </c>
      <c r="E269" s="51">
        <v>0</v>
      </c>
      <c r="F269" s="52">
        <v>0</v>
      </c>
    </row>
    <row r="270" spans="1:6" x14ac:dyDescent="0.25">
      <c r="A270" s="48" t="s">
        <v>563</v>
      </c>
      <c r="B270" s="49" t="s">
        <v>1210</v>
      </c>
      <c r="C270" s="39">
        <v>7.3928989129618206E-2</v>
      </c>
      <c r="D270" s="50">
        <v>7.3763602669065648E-2</v>
      </c>
      <c r="E270" s="51">
        <v>0</v>
      </c>
      <c r="F270" s="52">
        <v>0</v>
      </c>
    </row>
    <row r="271" spans="1:6" x14ac:dyDescent="0.25">
      <c r="A271" s="48" t="s">
        <v>563</v>
      </c>
      <c r="B271" s="49" t="s">
        <v>1211</v>
      </c>
      <c r="C271" s="39">
        <v>0.1168919953817113</v>
      </c>
      <c r="D271" s="50">
        <v>0.11663049642696147</v>
      </c>
      <c r="E271" s="51">
        <v>1</v>
      </c>
      <c r="F271" s="52">
        <v>0</v>
      </c>
    </row>
    <row r="272" spans="1:6" x14ac:dyDescent="0.25">
      <c r="A272" s="48" t="s">
        <v>566</v>
      </c>
      <c r="B272" s="49" t="s">
        <v>567</v>
      </c>
      <c r="C272" s="39">
        <v>9.1701712571110247E-2</v>
      </c>
      <c r="D272" s="50">
        <v>9.1718460841932609E-2</v>
      </c>
      <c r="E272" s="51">
        <v>0</v>
      </c>
      <c r="F272" s="52">
        <v>0</v>
      </c>
    </row>
    <row r="273" spans="1:6" x14ac:dyDescent="0.25">
      <c r="A273" s="48" t="s">
        <v>568</v>
      </c>
      <c r="B273" s="49" t="s">
        <v>569</v>
      </c>
      <c r="C273" s="39">
        <v>0.18682366898406855</v>
      </c>
      <c r="D273" s="50">
        <v>0.18646187482476748</v>
      </c>
      <c r="E273" s="51">
        <v>0</v>
      </c>
      <c r="F273" s="52">
        <v>0</v>
      </c>
    </row>
    <row r="274" spans="1:6" x14ac:dyDescent="0.25">
      <c r="A274" s="48" t="s">
        <v>570</v>
      </c>
      <c r="B274" s="49" t="s">
        <v>571</v>
      </c>
      <c r="C274" s="39">
        <v>0.13708896237374732</v>
      </c>
      <c r="D274" s="50">
        <v>0.13684335950390744</v>
      </c>
      <c r="E274" s="51">
        <v>0</v>
      </c>
      <c r="F274" s="52">
        <v>0</v>
      </c>
    </row>
    <row r="275" spans="1:6" x14ac:dyDescent="0.25">
      <c r="A275" s="48" t="s">
        <v>572</v>
      </c>
      <c r="B275" s="49" t="s">
        <v>573</v>
      </c>
      <c r="C275" s="39">
        <v>7.465236517641316E-2</v>
      </c>
      <c r="D275" s="50">
        <v>7.5248682223986924E-2</v>
      </c>
      <c r="E275" s="51">
        <v>0</v>
      </c>
      <c r="F275" s="52">
        <v>0</v>
      </c>
    </row>
    <row r="276" spans="1:6" x14ac:dyDescent="0.25">
      <c r="A276" s="48" t="s">
        <v>574</v>
      </c>
      <c r="B276" s="49" t="s">
        <v>575</v>
      </c>
      <c r="C276" s="39">
        <v>0.19182944067619245</v>
      </c>
      <c r="D276" s="50">
        <v>0.19329763609391298</v>
      </c>
      <c r="E276" s="51">
        <v>0</v>
      </c>
      <c r="F276" s="52">
        <v>0</v>
      </c>
    </row>
    <row r="277" spans="1:6" x14ac:dyDescent="0.25">
      <c r="A277" s="61" t="s">
        <v>576</v>
      </c>
      <c r="B277" s="49" t="s">
        <v>577</v>
      </c>
      <c r="C277" s="39">
        <v>0.22037267616239148</v>
      </c>
      <c r="D277" s="50">
        <v>0.22035936562010269</v>
      </c>
      <c r="E277" s="51">
        <v>0</v>
      </c>
      <c r="F277" s="52">
        <v>0</v>
      </c>
    </row>
    <row r="278" spans="1:6" x14ac:dyDescent="0.25">
      <c r="A278" s="48" t="s">
        <v>578</v>
      </c>
      <c r="B278" s="49" t="s">
        <v>579</v>
      </c>
      <c r="C278" s="39">
        <v>0.23987223590597426</v>
      </c>
      <c r="D278" s="50">
        <v>0.23918776392421034</v>
      </c>
      <c r="E278" s="51">
        <v>0</v>
      </c>
      <c r="F278" s="52">
        <v>0</v>
      </c>
    </row>
    <row r="279" spans="1:6" x14ac:dyDescent="0.25">
      <c r="A279" s="48" t="s">
        <v>580</v>
      </c>
      <c r="B279" s="49" t="s">
        <v>581</v>
      </c>
      <c r="C279" s="39">
        <v>0.11813893753891577</v>
      </c>
      <c r="D279" s="50">
        <v>0.11846734339592578</v>
      </c>
      <c r="E279" s="51">
        <v>0</v>
      </c>
      <c r="F279" s="52">
        <v>0</v>
      </c>
    </row>
    <row r="280" spans="1:6" x14ac:dyDescent="0.25">
      <c r="A280" s="48" t="s">
        <v>582</v>
      </c>
      <c r="B280" s="49" t="s">
        <v>583</v>
      </c>
      <c r="C280" s="39">
        <v>0.1123608363454488</v>
      </c>
      <c r="D280" s="50">
        <v>0.112050636255178</v>
      </c>
      <c r="E280" s="51">
        <v>0</v>
      </c>
      <c r="F280" s="52">
        <v>0</v>
      </c>
    </row>
    <row r="281" spans="1:6" x14ac:dyDescent="0.25">
      <c r="A281" s="48" t="s">
        <v>584</v>
      </c>
      <c r="B281" s="49" t="s">
        <v>585</v>
      </c>
      <c r="C281" s="39">
        <v>9.5223009036571368E-2</v>
      </c>
      <c r="D281" s="50">
        <v>9.4931089788344206E-2</v>
      </c>
      <c r="E281" s="51">
        <v>0</v>
      </c>
      <c r="F281" s="52">
        <v>0</v>
      </c>
    </row>
    <row r="282" spans="1:6" x14ac:dyDescent="0.25">
      <c r="A282" s="48" t="s">
        <v>586</v>
      </c>
      <c r="B282" s="49" t="s">
        <v>1212</v>
      </c>
      <c r="C282" s="39">
        <v>7.3248863365835054E-2</v>
      </c>
      <c r="D282" s="50">
        <v>7.3035273431562506E-2</v>
      </c>
      <c r="E282" s="51">
        <v>0</v>
      </c>
      <c r="F282" s="52">
        <v>0</v>
      </c>
    </row>
    <row r="283" spans="1:6" x14ac:dyDescent="0.25">
      <c r="A283" s="48" t="s">
        <v>588</v>
      </c>
      <c r="B283" s="57" t="s">
        <v>589</v>
      </c>
      <c r="C283" s="39">
        <v>6.3552461088890969E-2</v>
      </c>
      <c r="D283" s="58">
        <v>6.4753346179588639E-2</v>
      </c>
      <c r="E283" s="51">
        <v>0</v>
      </c>
      <c r="F283" s="52">
        <v>0</v>
      </c>
    </row>
    <row r="284" spans="1:6" x14ac:dyDescent="0.25">
      <c r="A284" s="48" t="s">
        <v>590</v>
      </c>
      <c r="B284" s="49" t="s">
        <v>1213</v>
      </c>
      <c r="C284" s="39">
        <v>7.3436895644210881E-2</v>
      </c>
      <c r="D284" s="58">
        <v>7.3436346561772517E-2</v>
      </c>
      <c r="E284" s="51">
        <v>0</v>
      </c>
      <c r="F284" s="52">
        <v>1</v>
      </c>
    </row>
    <row r="285" spans="1:6" x14ac:dyDescent="0.25">
      <c r="A285" s="48" t="s">
        <v>592</v>
      </c>
      <c r="B285" s="49" t="s">
        <v>593</v>
      </c>
      <c r="C285" s="39">
        <v>0.20736588826232416</v>
      </c>
      <c r="D285" s="58">
        <v>0.20687329218529071</v>
      </c>
      <c r="E285" s="51">
        <v>0</v>
      </c>
      <c r="F285" s="52">
        <v>0</v>
      </c>
    </row>
    <row r="286" spans="1:6" x14ac:dyDescent="0.25">
      <c r="A286" s="48" t="s">
        <v>594</v>
      </c>
      <c r="B286" s="49" t="s">
        <v>595</v>
      </c>
      <c r="C286" s="39">
        <v>0.12535162371890859</v>
      </c>
      <c r="D286" s="58">
        <v>0.12510415843340769</v>
      </c>
      <c r="E286" s="51">
        <v>0</v>
      </c>
      <c r="F286" s="52">
        <v>0</v>
      </c>
    </row>
    <row r="287" spans="1:6" x14ac:dyDescent="0.25">
      <c r="A287" s="48" t="s">
        <v>596</v>
      </c>
      <c r="B287" s="49" t="s">
        <v>597</v>
      </c>
      <c r="C287" s="39">
        <v>0.17488682299126798</v>
      </c>
      <c r="D287" s="50">
        <v>0.17485855921062365</v>
      </c>
      <c r="E287" s="51">
        <v>0</v>
      </c>
      <c r="F287" s="52">
        <v>0</v>
      </c>
    </row>
    <row r="288" spans="1:6" x14ac:dyDescent="0.25">
      <c r="A288" s="48" t="s">
        <v>598</v>
      </c>
      <c r="B288" s="49" t="s">
        <v>599</v>
      </c>
      <c r="C288" s="39">
        <v>0.20367334642283116</v>
      </c>
      <c r="D288" s="58">
        <v>0.20340328785249745</v>
      </c>
      <c r="E288" s="51">
        <v>0</v>
      </c>
      <c r="F288" s="52">
        <v>0</v>
      </c>
    </row>
    <row r="289" spans="1:6" x14ac:dyDescent="0.25">
      <c r="A289" s="48" t="s">
        <v>600</v>
      </c>
      <c r="B289" s="49" t="s">
        <v>601</v>
      </c>
      <c r="C289" s="39">
        <v>6.3403398787082343E-2</v>
      </c>
      <c r="D289" s="50">
        <v>6.346372429493799E-2</v>
      </c>
      <c r="E289" s="51">
        <v>0</v>
      </c>
      <c r="F289" s="52">
        <v>0</v>
      </c>
    </row>
    <row r="290" spans="1:6" x14ac:dyDescent="0.25">
      <c r="A290" s="48" t="s">
        <v>602</v>
      </c>
      <c r="B290" s="49" t="s">
        <v>1214</v>
      </c>
      <c r="C290" s="39">
        <v>2.5697789918102308E-2</v>
      </c>
      <c r="D290" s="50">
        <v>2.5796253133075764E-2</v>
      </c>
      <c r="E290" s="51">
        <v>0</v>
      </c>
      <c r="F290" s="52">
        <v>0</v>
      </c>
    </row>
    <row r="291" spans="1:6" x14ac:dyDescent="0.25">
      <c r="A291" s="48" t="s">
        <v>604</v>
      </c>
      <c r="B291" s="49" t="s">
        <v>605</v>
      </c>
      <c r="C291" s="39">
        <v>1.9816588067869692E-2</v>
      </c>
      <c r="D291" s="50">
        <v>1.9819715367217983E-2</v>
      </c>
      <c r="E291" s="51">
        <v>0</v>
      </c>
      <c r="F291" s="52">
        <v>0</v>
      </c>
    </row>
    <row r="292" spans="1:6" x14ac:dyDescent="0.25">
      <c r="A292" s="48" t="s">
        <v>606</v>
      </c>
      <c r="B292" s="49" t="s">
        <v>607</v>
      </c>
      <c r="C292" s="39">
        <v>0.1647493026967719</v>
      </c>
      <c r="D292" s="50">
        <v>0.16443149223678305</v>
      </c>
      <c r="E292" s="51">
        <v>0</v>
      </c>
      <c r="F292" s="52">
        <v>0</v>
      </c>
    </row>
    <row r="293" spans="1:6" x14ac:dyDescent="0.25">
      <c r="A293" s="48" t="s">
        <v>608</v>
      </c>
      <c r="B293" s="49" t="s">
        <v>609</v>
      </c>
      <c r="C293" s="39">
        <v>7.3567256070208809E-2</v>
      </c>
      <c r="D293" s="50">
        <v>7.3476734760116971E-2</v>
      </c>
      <c r="E293" s="51">
        <v>0</v>
      </c>
      <c r="F293" s="52">
        <v>0</v>
      </c>
    </row>
    <row r="294" spans="1:6" x14ac:dyDescent="0.25">
      <c r="A294" s="48" t="s">
        <v>610</v>
      </c>
      <c r="B294" s="49" t="s">
        <v>611</v>
      </c>
      <c r="C294" s="39">
        <v>0.19605769174652549</v>
      </c>
      <c r="D294" s="50">
        <v>0.19604394489896021</v>
      </c>
      <c r="E294" s="51">
        <v>0</v>
      </c>
      <c r="F294" s="52">
        <v>0</v>
      </c>
    </row>
    <row r="295" spans="1:6" x14ac:dyDescent="0.25">
      <c r="A295" s="48" t="s">
        <v>612</v>
      </c>
      <c r="B295" s="49" t="s">
        <v>613</v>
      </c>
      <c r="C295" s="39">
        <v>0.14942864278395379</v>
      </c>
      <c r="D295" s="50">
        <v>0.14941083575492076</v>
      </c>
      <c r="E295" s="51">
        <v>0</v>
      </c>
      <c r="F295" s="52">
        <v>0</v>
      </c>
    </row>
    <row r="296" spans="1:6" x14ac:dyDescent="0.25">
      <c r="A296" s="48" t="s">
        <v>614</v>
      </c>
      <c r="B296" s="49" t="s">
        <v>615</v>
      </c>
      <c r="C296" s="39">
        <v>9.2694950758240944E-3</v>
      </c>
      <c r="D296" s="50">
        <v>9.2702495129645089E-3</v>
      </c>
      <c r="E296" s="51">
        <v>0</v>
      </c>
      <c r="F296" s="52">
        <v>0</v>
      </c>
    </row>
    <row r="297" spans="1:6" x14ac:dyDescent="0.25">
      <c r="A297" s="48" t="s">
        <v>616</v>
      </c>
      <c r="B297" s="49" t="s">
        <v>617</v>
      </c>
      <c r="C297" s="39">
        <v>1.2015954206342161E-2</v>
      </c>
      <c r="D297" s="50">
        <v>1.2016806455587122E-2</v>
      </c>
      <c r="E297" s="51">
        <v>0</v>
      </c>
      <c r="F297" s="52">
        <v>0</v>
      </c>
    </row>
    <row r="298" spans="1:6" x14ac:dyDescent="0.25">
      <c r="A298" s="48" t="s">
        <v>618</v>
      </c>
      <c r="B298" s="49" t="s">
        <v>619</v>
      </c>
      <c r="C298" s="39">
        <v>7.8283543510891659E-2</v>
      </c>
      <c r="D298" s="50">
        <v>7.818106461067538E-2</v>
      </c>
      <c r="E298" s="51">
        <v>0</v>
      </c>
      <c r="F298" s="52">
        <v>0</v>
      </c>
    </row>
    <row r="299" spans="1:6" x14ac:dyDescent="0.25">
      <c r="A299" s="48" t="s">
        <v>620</v>
      </c>
      <c r="B299" s="49" t="s">
        <v>621</v>
      </c>
      <c r="C299" s="39">
        <v>0.16313696195175342</v>
      </c>
      <c r="D299" s="50">
        <v>0.16314926780093492</v>
      </c>
      <c r="E299" s="51">
        <v>0</v>
      </c>
      <c r="F299" s="52">
        <v>0</v>
      </c>
    </row>
    <row r="300" spans="1:6" x14ac:dyDescent="0.25">
      <c r="A300" s="48" t="s">
        <v>622</v>
      </c>
      <c r="B300" s="49" t="s">
        <v>623</v>
      </c>
      <c r="C300" s="39">
        <v>0.16594069243831563</v>
      </c>
      <c r="D300" s="50">
        <v>0.16552185321901475</v>
      </c>
      <c r="E300" s="51">
        <v>0</v>
      </c>
      <c r="F300" s="52">
        <v>0</v>
      </c>
    </row>
    <row r="301" spans="1:6" x14ac:dyDescent="0.25">
      <c r="A301" s="48" t="s">
        <v>624</v>
      </c>
      <c r="B301" s="49" t="s">
        <v>625</v>
      </c>
      <c r="C301" s="39">
        <v>0.25828841466922325</v>
      </c>
      <c r="D301" s="50">
        <v>0.25830138205806141</v>
      </c>
      <c r="E301" s="51">
        <v>0</v>
      </c>
      <c r="F301" s="52">
        <v>0</v>
      </c>
    </row>
    <row r="302" spans="1:6" x14ac:dyDescent="0.25">
      <c r="A302" s="48" t="s">
        <v>626</v>
      </c>
      <c r="B302" s="49" t="s">
        <v>627</v>
      </c>
      <c r="C302" s="39">
        <v>0.12737808125421701</v>
      </c>
      <c r="D302" s="50">
        <v>0.12737851025368838</v>
      </c>
      <c r="E302" s="51">
        <v>0</v>
      </c>
      <c r="F302" s="52">
        <v>0</v>
      </c>
    </row>
    <row r="303" spans="1:6" x14ac:dyDescent="0.25">
      <c r="A303" s="48" t="s">
        <v>628</v>
      </c>
      <c r="B303" s="49" t="s">
        <v>629</v>
      </c>
      <c r="C303" s="39">
        <v>0.10008328301360331</v>
      </c>
      <c r="D303" s="50">
        <v>0.10008169709575075</v>
      </c>
      <c r="E303" s="51">
        <v>0</v>
      </c>
      <c r="F303" s="52">
        <v>0</v>
      </c>
    </row>
    <row r="304" spans="1:6" x14ac:dyDescent="0.25">
      <c r="A304" s="48" t="s">
        <v>630</v>
      </c>
      <c r="B304" s="49" t="s">
        <v>1215</v>
      </c>
      <c r="C304" s="39">
        <v>6.1772213588044501E-2</v>
      </c>
      <c r="D304" s="50">
        <v>6.2721951802021295E-2</v>
      </c>
      <c r="E304" s="51">
        <v>0</v>
      </c>
      <c r="F304" s="52">
        <v>0</v>
      </c>
    </row>
    <row r="305" spans="1:6" x14ac:dyDescent="0.25">
      <c r="A305" s="48" t="s">
        <v>632</v>
      </c>
      <c r="B305" s="49" t="s">
        <v>633</v>
      </c>
      <c r="C305" s="39">
        <v>0.12633763573076423</v>
      </c>
      <c r="D305" s="50">
        <v>0.12638504146887608</v>
      </c>
      <c r="E305" s="51">
        <v>0</v>
      </c>
      <c r="F305" s="52">
        <v>0</v>
      </c>
    </row>
    <row r="306" spans="1:6" x14ac:dyDescent="0.25">
      <c r="A306" s="48" t="s">
        <v>634</v>
      </c>
      <c r="B306" s="49" t="s">
        <v>635</v>
      </c>
      <c r="C306" s="39">
        <v>8.3789078877840095E-2</v>
      </c>
      <c r="D306" s="50">
        <v>8.4709357538936991E-2</v>
      </c>
      <c r="E306" s="51">
        <v>0</v>
      </c>
      <c r="F306" s="52">
        <v>0</v>
      </c>
    </row>
    <row r="307" spans="1:6" x14ac:dyDescent="0.25">
      <c r="A307" s="54" t="s">
        <v>636</v>
      </c>
      <c r="B307" s="57" t="s">
        <v>637</v>
      </c>
      <c r="C307" s="39">
        <v>0.10037286924753941</v>
      </c>
      <c r="D307" s="50">
        <v>0.10004513083979122</v>
      </c>
      <c r="E307" s="55">
        <v>0</v>
      </c>
      <c r="F307" s="52">
        <v>0</v>
      </c>
    </row>
    <row r="308" spans="1:6" x14ac:dyDescent="0.25">
      <c r="A308" s="48" t="s">
        <v>638</v>
      </c>
      <c r="B308" s="49" t="s">
        <v>639</v>
      </c>
      <c r="C308" s="39">
        <v>8.0169590320129588E-2</v>
      </c>
      <c r="D308" s="50">
        <v>8.0545795209644805E-2</v>
      </c>
      <c r="E308" s="51">
        <v>0</v>
      </c>
      <c r="F308" s="52">
        <v>0</v>
      </c>
    </row>
    <row r="309" spans="1:6" x14ac:dyDescent="0.25">
      <c r="A309" s="48" t="s">
        <v>640</v>
      </c>
      <c r="B309" s="49" t="s">
        <v>641</v>
      </c>
      <c r="C309" s="39">
        <v>1.9923148360131725E-2</v>
      </c>
      <c r="D309" s="50">
        <v>1.9926907263838525E-2</v>
      </c>
      <c r="E309" s="51">
        <v>0</v>
      </c>
      <c r="F309" s="52">
        <v>0</v>
      </c>
    </row>
    <row r="310" spans="1:6" x14ac:dyDescent="0.25">
      <c r="A310" s="48" t="s">
        <v>642</v>
      </c>
      <c r="B310" s="49" t="s">
        <v>643</v>
      </c>
      <c r="C310" s="39">
        <v>2.008985656053917E-2</v>
      </c>
      <c r="D310" s="50">
        <v>2.0091845467691379E-2</v>
      </c>
      <c r="E310" s="51">
        <v>0</v>
      </c>
      <c r="F310" s="52">
        <v>0</v>
      </c>
    </row>
    <row r="311" spans="1:6" x14ac:dyDescent="0.25">
      <c r="A311" s="48" t="s">
        <v>644</v>
      </c>
      <c r="B311" s="49" t="s">
        <v>645</v>
      </c>
      <c r="C311" s="39">
        <v>4.3683769273644688E-2</v>
      </c>
      <c r="D311" s="50">
        <v>4.3711220802684567E-2</v>
      </c>
      <c r="E311" s="51">
        <v>0</v>
      </c>
      <c r="F311" s="52">
        <v>0</v>
      </c>
    </row>
    <row r="312" spans="1:6" x14ac:dyDescent="0.25">
      <c r="A312" s="48" t="s">
        <v>646</v>
      </c>
      <c r="B312" s="49" t="s">
        <v>647</v>
      </c>
      <c r="C312" s="39">
        <v>0.10674496382232487</v>
      </c>
      <c r="D312" s="50">
        <v>0.10710502795989574</v>
      </c>
      <c r="E312" s="51">
        <v>0</v>
      </c>
      <c r="F312" s="52">
        <v>0</v>
      </c>
    </row>
    <row r="313" spans="1:6" x14ac:dyDescent="0.25">
      <c r="A313" s="48" t="s">
        <v>648</v>
      </c>
      <c r="B313" s="49" t="s">
        <v>649</v>
      </c>
      <c r="C313" s="39">
        <v>6.2265998566394594E-2</v>
      </c>
      <c r="D313" s="50">
        <v>6.2173906219444748E-2</v>
      </c>
      <c r="E313" s="51">
        <v>0</v>
      </c>
      <c r="F313" s="52">
        <v>0</v>
      </c>
    </row>
    <row r="314" spans="1:6" x14ac:dyDescent="0.25">
      <c r="A314" s="48" t="s">
        <v>650</v>
      </c>
      <c r="B314" s="49" t="s">
        <v>651</v>
      </c>
      <c r="C314" s="39">
        <v>0.11651006648705389</v>
      </c>
      <c r="D314" s="50">
        <v>0.11637001659236963</v>
      </c>
      <c r="E314" s="51">
        <v>0</v>
      </c>
      <c r="F314" s="52">
        <v>0</v>
      </c>
    </row>
    <row r="315" spans="1:6" x14ac:dyDescent="0.25">
      <c r="A315" s="48" t="s">
        <v>652</v>
      </c>
      <c r="B315" s="49" t="s">
        <v>653</v>
      </c>
      <c r="C315" s="39">
        <v>6.0472297264364074E-2</v>
      </c>
      <c r="D315" s="50">
        <v>6.0323033339646122E-2</v>
      </c>
      <c r="E315" s="51">
        <v>0</v>
      </c>
      <c r="F315" s="52">
        <v>0</v>
      </c>
    </row>
    <row r="316" spans="1:6" x14ac:dyDescent="0.25">
      <c r="A316" s="48" t="s">
        <v>654</v>
      </c>
      <c r="B316" s="49" t="s">
        <v>655</v>
      </c>
      <c r="C316" s="39">
        <v>6.9511901568876613E-2</v>
      </c>
      <c r="D316" s="50">
        <v>6.9332067080474832E-2</v>
      </c>
      <c r="E316" s="51">
        <v>0</v>
      </c>
      <c r="F316" s="52">
        <v>0</v>
      </c>
    </row>
    <row r="317" spans="1:6" x14ac:dyDescent="0.25">
      <c r="A317" s="48" t="s">
        <v>656</v>
      </c>
      <c r="B317" s="49" t="s">
        <v>657</v>
      </c>
      <c r="C317" s="39">
        <v>5.9055134865920428E-2</v>
      </c>
      <c r="D317" s="50">
        <v>5.8909363454398275E-2</v>
      </c>
      <c r="E317" s="51">
        <v>0</v>
      </c>
      <c r="F317" s="52">
        <v>0</v>
      </c>
    </row>
    <row r="318" spans="1:6" x14ac:dyDescent="0.25">
      <c r="A318" s="48" t="s">
        <v>658</v>
      </c>
      <c r="B318" s="49" t="s">
        <v>659</v>
      </c>
      <c r="C318" s="39">
        <v>6.2648381649653861E-2</v>
      </c>
      <c r="D318" s="50">
        <v>6.2478761811599469E-2</v>
      </c>
      <c r="E318" s="51">
        <v>0</v>
      </c>
      <c r="F318" s="52">
        <v>0</v>
      </c>
    </row>
    <row r="319" spans="1:6" x14ac:dyDescent="0.25">
      <c r="A319" s="48" t="s">
        <v>660</v>
      </c>
      <c r="B319" s="49" t="s">
        <v>661</v>
      </c>
      <c r="C319" s="39">
        <v>9.1252833213049337E-3</v>
      </c>
      <c r="D319" s="50">
        <v>9.1264220677514524E-3</v>
      </c>
      <c r="E319" s="51">
        <v>0</v>
      </c>
      <c r="F319" s="52">
        <v>0</v>
      </c>
    </row>
    <row r="320" spans="1:6" x14ac:dyDescent="0.25">
      <c r="A320" s="48" t="s">
        <v>662</v>
      </c>
      <c r="B320" s="49" t="s">
        <v>663</v>
      </c>
      <c r="C320" s="39">
        <v>7.3289772931214539E-2</v>
      </c>
      <c r="D320" s="50">
        <v>7.3077038682554829E-2</v>
      </c>
      <c r="E320" s="51">
        <v>0</v>
      </c>
      <c r="F320" s="52">
        <v>0</v>
      </c>
    </row>
    <row r="321" spans="1:6" x14ac:dyDescent="0.25">
      <c r="A321" s="48" t="s">
        <v>664</v>
      </c>
      <c r="B321" s="49" t="s">
        <v>665</v>
      </c>
      <c r="C321" s="39">
        <v>8.573804416469169E-2</v>
      </c>
      <c r="D321" s="50">
        <v>8.5810115421946109E-2</v>
      </c>
      <c r="E321" s="51">
        <v>0</v>
      </c>
      <c r="F321" s="52">
        <v>0</v>
      </c>
    </row>
    <row r="322" spans="1:6" x14ac:dyDescent="0.25">
      <c r="A322" s="48" t="s">
        <v>666</v>
      </c>
      <c r="B322" s="49" t="s">
        <v>667</v>
      </c>
      <c r="C322" s="39">
        <v>2.0299994165103408E-2</v>
      </c>
      <c r="D322" s="50">
        <v>2.0303336839147909E-2</v>
      </c>
      <c r="E322" s="51">
        <v>0</v>
      </c>
      <c r="F322" s="52">
        <v>0</v>
      </c>
    </row>
    <row r="323" spans="1:6" x14ac:dyDescent="0.25">
      <c r="A323" s="48" t="s">
        <v>668</v>
      </c>
      <c r="B323" s="49" t="s">
        <v>669</v>
      </c>
      <c r="C323" s="39">
        <v>0.10871293573147302</v>
      </c>
      <c r="D323" s="50">
        <v>0.10891469817476383</v>
      </c>
      <c r="E323" s="51">
        <v>0</v>
      </c>
      <c r="F323" s="52">
        <v>0</v>
      </c>
    </row>
    <row r="324" spans="1:6" x14ac:dyDescent="0.25">
      <c r="A324" s="48" t="s">
        <v>670</v>
      </c>
      <c r="B324" s="49" t="s">
        <v>1216</v>
      </c>
      <c r="C324" s="39">
        <v>6.2952821680346036E-2</v>
      </c>
      <c r="D324" s="50">
        <v>6.2799395453228199E-2</v>
      </c>
      <c r="E324" s="51">
        <v>0</v>
      </c>
      <c r="F324" s="52">
        <v>0</v>
      </c>
    </row>
    <row r="325" spans="1:6" x14ac:dyDescent="0.25">
      <c r="A325" s="48" t="s">
        <v>672</v>
      </c>
      <c r="B325" s="49" t="s">
        <v>673</v>
      </c>
      <c r="C325" s="39">
        <v>6.6761720635040975E-2</v>
      </c>
      <c r="D325" s="50">
        <v>6.6565913034448435E-2</v>
      </c>
      <c r="E325" s="51">
        <v>0</v>
      </c>
      <c r="F325" s="52">
        <v>0</v>
      </c>
    </row>
    <row r="326" spans="1:6" x14ac:dyDescent="0.25">
      <c r="A326" s="48" t="s">
        <v>674</v>
      </c>
      <c r="B326" s="49" t="s">
        <v>1217</v>
      </c>
      <c r="C326" s="39">
        <v>5.9224684174192924E-2</v>
      </c>
      <c r="D326" s="50">
        <v>5.9167604827207836E-2</v>
      </c>
      <c r="E326" s="51">
        <v>0</v>
      </c>
      <c r="F326" s="52">
        <v>0</v>
      </c>
    </row>
    <row r="327" spans="1:6" x14ac:dyDescent="0.25">
      <c r="A327" s="48" t="s">
        <v>674</v>
      </c>
      <c r="B327" s="49" t="s">
        <v>1218</v>
      </c>
      <c r="C327" s="39">
        <v>9.364244784728902E-2</v>
      </c>
      <c r="D327" s="50">
        <v>9.3552197475375048E-2</v>
      </c>
      <c r="E327" s="51">
        <v>1</v>
      </c>
      <c r="F327" s="52">
        <v>0</v>
      </c>
    </row>
    <row r="328" spans="1:6" x14ac:dyDescent="0.25">
      <c r="A328" s="48" t="s">
        <v>677</v>
      </c>
      <c r="B328" s="57" t="s">
        <v>678</v>
      </c>
      <c r="C328" s="39">
        <v>5.2926608655618775E-2</v>
      </c>
      <c r="D328" s="50">
        <v>5.3133928846860572E-2</v>
      </c>
      <c r="E328" s="51">
        <v>0</v>
      </c>
      <c r="F328" s="52">
        <v>0</v>
      </c>
    </row>
    <row r="329" spans="1:6" x14ac:dyDescent="0.25">
      <c r="A329" s="48" t="s">
        <v>679</v>
      </c>
      <c r="B329" s="49" t="s">
        <v>680</v>
      </c>
      <c r="C329" s="39">
        <v>3.329601908329112E-2</v>
      </c>
      <c r="D329" s="50">
        <v>3.3295266271829931E-2</v>
      </c>
      <c r="E329" s="51">
        <v>0</v>
      </c>
      <c r="F329" s="52">
        <v>0</v>
      </c>
    </row>
    <row r="330" spans="1:6" x14ac:dyDescent="0.25">
      <c r="A330" s="48" t="s">
        <v>681</v>
      </c>
      <c r="B330" s="49" t="s">
        <v>682</v>
      </c>
      <c r="C330" s="39">
        <v>6.2217131146741864E-2</v>
      </c>
      <c r="D330" s="50">
        <v>6.2163563217423008E-2</v>
      </c>
      <c r="E330" s="51">
        <v>0</v>
      </c>
      <c r="F330" s="52">
        <v>0</v>
      </c>
    </row>
    <row r="331" spans="1:6" x14ac:dyDescent="0.25">
      <c r="A331" s="48" t="s">
        <v>683</v>
      </c>
      <c r="B331" s="57" t="s">
        <v>684</v>
      </c>
      <c r="C331" s="39">
        <v>4.9300643991314085E-2</v>
      </c>
      <c r="D331" s="50">
        <v>4.9196665446510857E-2</v>
      </c>
      <c r="E331" s="51">
        <v>0</v>
      </c>
      <c r="F331" s="52">
        <v>0</v>
      </c>
    </row>
    <row r="332" spans="1:6" x14ac:dyDescent="0.25">
      <c r="A332" s="48" t="s">
        <v>685</v>
      </c>
      <c r="B332" s="53" t="s">
        <v>686</v>
      </c>
      <c r="C332" s="39">
        <v>3.6355626015700054E-2</v>
      </c>
      <c r="D332" s="50">
        <v>3.6363033886023813E-2</v>
      </c>
      <c r="E332" s="51">
        <v>0</v>
      </c>
      <c r="F332" s="52">
        <v>0</v>
      </c>
    </row>
    <row r="333" spans="1:6" x14ac:dyDescent="0.25">
      <c r="A333" s="48" t="s">
        <v>687</v>
      </c>
      <c r="B333" s="49" t="s">
        <v>688</v>
      </c>
      <c r="C333" s="39">
        <v>9.2058386550222138E-2</v>
      </c>
      <c r="D333" s="50">
        <v>9.1824812167726227E-2</v>
      </c>
      <c r="E333" s="51">
        <v>0</v>
      </c>
      <c r="F333" s="52">
        <v>0</v>
      </c>
    </row>
    <row r="334" spans="1:6" x14ac:dyDescent="0.25">
      <c r="A334" s="48" t="s">
        <v>689</v>
      </c>
      <c r="B334" s="49" t="s">
        <v>690</v>
      </c>
      <c r="C334" s="39">
        <v>7.3819488246890191E-2</v>
      </c>
      <c r="D334" s="50">
        <v>7.3737789735531314E-2</v>
      </c>
      <c r="E334" s="51">
        <v>0</v>
      </c>
      <c r="F334" s="52">
        <v>0</v>
      </c>
    </row>
    <row r="335" spans="1:6" x14ac:dyDescent="0.25">
      <c r="A335" s="48" t="s">
        <v>691</v>
      </c>
      <c r="B335" s="53" t="s">
        <v>692</v>
      </c>
      <c r="C335" s="39">
        <v>0.11959809205667667</v>
      </c>
      <c r="D335" s="50">
        <v>0.11953995648446428</v>
      </c>
      <c r="E335" s="51">
        <v>0</v>
      </c>
      <c r="F335" s="52">
        <v>0</v>
      </c>
    </row>
    <row r="336" spans="1:6" x14ac:dyDescent="0.25">
      <c r="A336" s="48" t="s">
        <v>693</v>
      </c>
      <c r="B336" s="53" t="s">
        <v>694</v>
      </c>
      <c r="C336" s="39">
        <v>7.454128183765453E-2</v>
      </c>
      <c r="D336" s="50">
        <v>7.4326296806159764E-2</v>
      </c>
      <c r="E336" s="51">
        <v>0</v>
      </c>
      <c r="F336" s="52">
        <v>0</v>
      </c>
    </row>
    <row r="337" spans="1:6" x14ac:dyDescent="0.25">
      <c r="A337" s="48" t="s">
        <v>693</v>
      </c>
      <c r="B337" s="53" t="s">
        <v>695</v>
      </c>
      <c r="C337" s="39">
        <v>0.11786011515776494</v>
      </c>
      <c r="D337" s="50">
        <v>0.1175201939765817</v>
      </c>
      <c r="E337" s="51">
        <v>1</v>
      </c>
      <c r="F337" s="52">
        <v>0</v>
      </c>
    </row>
    <row r="338" spans="1:6" x14ac:dyDescent="0.25">
      <c r="A338" s="48" t="s">
        <v>696</v>
      </c>
      <c r="B338" s="49" t="s">
        <v>1219</v>
      </c>
      <c r="C338" s="39">
        <v>7.0735470310141629E-2</v>
      </c>
      <c r="D338" s="50">
        <v>7.0604914672525665E-2</v>
      </c>
      <c r="E338" s="51">
        <v>0</v>
      </c>
      <c r="F338" s="52">
        <v>0</v>
      </c>
    </row>
    <row r="339" spans="1:6" x14ac:dyDescent="0.25">
      <c r="A339" s="48" t="s">
        <v>698</v>
      </c>
      <c r="B339" s="49" t="s">
        <v>699</v>
      </c>
      <c r="C339" s="39">
        <v>5.529311289315917E-2</v>
      </c>
      <c r="D339" s="50">
        <v>5.5144201806426964E-2</v>
      </c>
      <c r="E339" s="51">
        <v>0</v>
      </c>
      <c r="F339" s="52">
        <v>0</v>
      </c>
    </row>
    <row r="340" spans="1:6" x14ac:dyDescent="0.25">
      <c r="A340" s="48"/>
      <c r="B340" s="49"/>
      <c r="C340" s="39"/>
      <c r="D340" s="50"/>
      <c r="E340" s="51"/>
      <c r="F340" s="52"/>
    </row>
    <row r="341" spans="1:6" x14ac:dyDescent="0.25">
      <c r="A341" s="48"/>
      <c r="B341" s="57"/>
      <c r="C341" s="39"/>
      <c r="D341" s="50"/>
      <c r="E341" s="51"/>
      <c r="F341" s="52"/>
    </row>
    <row r="342" spans="1:6" x14ac:dyDescent="0.25">
      <c r="A342" s="48"/>
      <c r="B342" s="49"/>
      <c r="C342" s="39"/>
      <c r="D342" s="50"/>
      <c r="E342" s="51"/>
      <c r="F342" s="52"/>
    </row>
    <row r="343" spans="1:6" x14ac:dyDescent="0.25">
      <c r="A343" s="48"/>
      <c r="B343" s="49"/>
      <c r="C343" s="39"/>
      <c r="D343" s="50"/>
      <c r="E343" s="51"/>
      <c r="F343" s="52"/>
    </row>
    <row r="344" spans="1:6" x14ac:dyDescent="0.25">
      <c r="A344" s="48"/>
      <c r="B344" s="49"/>
      <c r="C344" s="39"/>
      <c r="D344" s="50"/>
      <c r="E344" s="51"/>
      <c r="F344" s="52"/>
    </row>
    <row r="345" spans="1:6" x14ac:dyDescent="0.25">
      <c r="A345" s="48"/>
      <c r="B345" s="49"/>
      <c r="C345" s="39"/>
      <c r="D345" s="50"/>
      <c r="E345" s="51"/>
      <c r="F345" s="52"/>
    </row>
    <row r="346" spans="1:6" x14ac:dyDescent="0.25">
      <c r="A346" s="48"/>
      <c r="B346" s="49"/>
      <c r="C346" s="39"/>
      <c r="D346" s="50"/>
      <c r="E346" s="51"/>
      <c r="F346" s="52"/>
    </row>
    <row r="347" spans="1:6" x14ac:dyDescent="0.25">
      <c r="A347" s="48"/>
      <c r="B347" s="49"/>
      <c r="C347" s="39"/>
      <c r="D347" s="50"/>
      <c r="E347" s="51"/>
      <c r="F347" s="52"/>
    </row>
    <row r="348" spans="1:6" x14ac:dyDescent="0.25">
      <c r="A348" s="48"/>
      <c r="B348" s="49"/>
      <c r="C348" s="39"/>
      <c r="D348" s="50"/>
      <c r="E348" s="51"/>
      <c r="F348" s="52"/>
    </row>
    <row r="349" spans="1:6" x14ac:dyDescent="0.25">
      <c r="A349"/>
      <c r="B349"/>
      <c r="C349"/>
      <c r="D349"/>
      <c r="E349"/>
      <c r="F349"/>
    </row>
    <row r="350" spans="1:6" x14ac:dyDescent="0.25">
      <c r="A350"/>
      <c r="B350"/>
      <c r="C350"/>
      <c r="D350"/>
      <c r="E350"/>
      <c r="F350"/>
    </row>
    <row r="351" spans="1:6" x14ac:dyDescent="0.25">
      <c r="A351"/>
      <c r="B351"/>
      <c r="C351"/>
      <c r="D351"/>
      <c r="E351"/>
      <c r="F351"/>
    </row>
    <row r="352" spans="1:6" x14ac:dyDescent="0.25">
      <c r="A352"/>
      <c r="B352"/>
      <c r="C352"/>
      <c r="D352"/>
      <c r="E352"/>
      <c r="F352"/>
    </row>
    <row r="353" spans="1:6" x14ac:dyDescent="0.25">
      <c r="A353"/>
      <c r="B353"/>
      <c r="C353"/>
      <c r="D353"/>
      <c r="E353"/>
      <c r="F353"/>
    </row>
    <row r="354" spans="1:6" x14ac:dyDescent="0.25">
      <c r="A354"/>
      <c r="B354"/>
      <c r="C354"/>
      <c r="D354"/>
      <c r="E354"/>
      <c r="F354"/>
    </row>
    <row r="355" spans="1:6" x14ac:dyDescent="0.25">
      <c r="A355"/>
      <c r="B355"/>
      <c r="C355"/>
      <c r="D355"/>
      <c r="E355"/>
      <c r="F355"/>
    </row>
    <row r="356" spans="1:6" x14ac:dyDescent="0.25">
      <c r="A356"/>
      <c r="B356"/>
      <c r="C356"/>
      <c r="D356"/>
      <c r="E356"/>
      <c r="F356"/>
    </row>
    <row r="357" spans="1:6" x14ac:dyDescent="0.25">
      <c r="A357"/>
      <c r="B357"/>
      <c r="C357"/>
      <c r="D357"/>
      <c r="E357"/>
      <c r="F357"/>
    </row>
    <row r="358" spans="1:6" x14ac:dyDescent="0.25">
      <c r="A358"/>
      <c r="B358"/>
      <c r="C358"/>
      <c r="D358"/>
      <c r="E358"/>
      <c r="F358"/>
    </row>
    <row r="359" spans="1:6" x14ac:dyDescent="0.25">
      <c r="A359"/>
      <c r="B359"/>
      <c r="C359"/>
      <c r="D359"/>
      <c r="E359"/>
      <c r="F359"/>
    </row>
    <row r="360" spans="1:6" x14ac:dyDescent="0.25">
      <c r="A360"/>
      <c r="B360"/>
      <c r="C360"/>
      <c r="D360"/>
      <c r="E360"/>
      <c r="F360"/>
    </row>
    <row r="361" spans="1:6" x14ac:dyDescent="0.25">
      <c r="A361"/>
      <c r="B361"/>
      <c r="C361"/>
      <c r="D361"/>
      <c r="E361"/>
      <c r="F361"/>
    </row>
    <row r="362" spans="1:6" x14ac:dyDescent="0.25">
      <c r="A362"/>
      <c r="B362"/>
      <c r="C362"/>
      <c r="D362"/>
      <c r="E362"/>
      <c r="F362"/>
    </row>
    <row r="363" spans="1:6" x14ac:dyDescent="0.25">
      <c r="A363"/>
      <c r="B363"/>
      <c r="C363"/>
      <c r="D363"/>
      <c r="E363"/>
      <c r="F363"/>
    </row>
    <row r="364" spans="1:6" x14ac:dyDescent="0.25">
      <c r="A364"/>
      <c r="B364"/>
      <c r="C364"/>
      <c r="D364"/>
      <c r="E364"/>
      <c r="F364"/>
    </row>
    <row r="365" spans="1:6" x14ac:dyDescent="0.25">
      <c r="A365"/>
      <c r="B365"/>
      <c r="C365"/>
      <c r="D365"/>
      <c r="E365"/>
      <c r="F365"/>
    </row>
    <row r="366" spans="1:6" x14ac:dyDescent="0.25">
      <c r="A366"/>
      <c r="B366"/>
      <c r="C366"/>
      <c r="D366"/>
      <c r="E366"/>
      <c r="F366"/>
    </row>
    <row r="367" spans="1:6" x14ac:dyDescent="0.25">
      <c r="A367"/>
      <c r="B367"/>
      <c r="C367"/>
      <c r="D367"/>
      <c r="E367"/>
      <c r="F367"/>
    </row>
    <row r="368" spans="1:6" x14ac:dyDescent="0.25">
      <c r="A368"/>
      <c r="B368"/>
      <c r="C368"/>
      <c r="D368"/>
      <c r="E368"/>
      <c r="F368"/>
    </row>
    <row r="369" spans="1:6" x14ac:dyDescent="0.25">
      <c r="A369"/>
      <c r="B369"/>
      <c r="C369"/>
      <c r="D369"/>
      <c r="E369"/>
      <c r="F369"/>
    </row>
    <row r="370" spans="1:6" x14ac:dyDescent="0.25">
      <c r="A370"/>
      <c r="B370"/>
      <c r="C370"/>
      <c r="D370"/>
      <c r="E370"/>
      <c r="F370"/>
    </row>
    <row r="371" spans="1:6" x14ac:dyDescent="0.25">
      <c r="A371"/>
      <c r="B371"/>
      <c r="C371"/>
      <c r="D371"/>
      <c r="E371"/>
      <c r="F371"/>
    </row>
    <row r="372" spans="1:6" x14ac:dyDescent="0.25">
      <c r="A372"/>
      <c r="B372"/>
      <c r="C372"/>
      <c r="D372"/>
      <c r="E372"/>
      <c r="F372"/>
    </row>
    <row r="373" spans="1:6" x14ac:dyDescent="0.25">
      <c r="A373"/>
      <c r="B373"/>
      <c r="C373"/>
      <c r="D373"/>
      <c r="E373"/>
      <c r="F373"/>
    </row>
    <row r="374" spans="1:6" x14ac:dyDescent="0.25">
      <c r="A374"/>
      <c r="B374"/>
      <c r="C374"/>
      <c r="D374"/>
      <c r="E374"/>
      <c r="F374"/>
    </row>
    <row r="375" spans="1:6" x14ac:dyDescent="0.25">
      <c r="A375"/>
      <c r="B375"/>
      <c r="C375"/>
      <c r="D375"/>
      <c r="E375"/>
      <c r="F375"/>
    </row>
    <row r="376" spans="1:6" x14ac:dyDescent="0.25">
      <c r="A376"/>
      <c r="B376"/>
      <c r="C376"/>
      <c r="D376"/>
      <c r="E376"/>
      <c r="F376"/>
    </row>
    <row r="377" spans="1:6" x14ac:dyDescent="0.25">
      <c r="A377"/>
      <c r="B377"/>
      <c r="C377"/>
      <c r="D377"/>
      <c r="E377"/>
      <c r="F377"/>
    </row>
    <row r="378" spans="1:6" x14ac:dyDescent="0.25">
      <c r="A378"/>
      <c r="B378"/>
      <c r="C378"/>
      <c r="D378"/>
      <c r="E378"/>
      <c r="F378"/>
    </row>
  </sheetData>
  <mergeCells count="8">
    <mergeCell ref="A1:F1"/>
    <mergeCell ref="A2:F2"/>
    <mergeCell ref="A3:A4"/>
    <mergeCell ref="B3:B4"/>
    <mergeCell ref="C3:C4"/>
    <mergeCell ref="D3:D4"/>
    <mergeCell ref="E3:E4"/>
    <mergeCell ref="F3:F4"/>
  </mergeCells>
  <conditionalFormatting sqref="E5:F347">
    <cfRule type="cellIs" dxfId="7" priority="18" stopIfTrue="1" operator="equal">
      <formula>1</formula>
    </cfRule>
  </conditionalFormatting>
  <conditionalFormatting sqref="E3:F4">
    <cfRule type="cellIs" dxfId="6" priority="20" stopIfTrue="1" operator="equal">
      <formula>1</formula>
    </cfRule>
  </conditionalFormatting>
  <conditionalFormatting sqref="E348:F348">
    <cfRule type="cellIs" dxfId="5" priority="19" stopIfTrue="1" operator="equal">
      <formula>1</formula>
    </cfRule>
  </conditionalFormatting>
  <pageMargins left="0.7" right="0.7" top="0.75" bottom="0.75" header="0.3" footer="0.3"/>
  <pageSetup scale="13" orientation="portrait" horizontalDpi="1200" verticalDpi="1200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0"/>
  <sheetViews>
    <sheetView view="pageBreakPreview" zoomScale="80" zoomScaleNormal="100" zoomScaleSheetLayoutView="80" workbookViewId="0">
      <selection sqref="A1:D1"/>
    </sheetView>
  </sheetViews>
  <sheetFormatPr defaultColWidth="11.42578125" defaultRowHeight="15" x14ac:dyDescent="0.25"/>
  <cols>
    <col min="1" max="1" width="12.42578125" bestFit="1" customWidth="1"/>
    <col min="2" max="2" width="74.85546875" bestFit="1" customWidth="1"/>
    <col min="3" max="3" width="35" bestFit="1" customWidth="1"/>
    <col min="4" max="4" width="34.28515625" bestFit="1" customWidth="1"/>
  </cols>
  <sheetData>
    <row r="1" spans="1:4" ht="60" customHeight="1" x14ac:dyDescent="0.25">
      <c r="A1" s="117"/>
      <c r="B1" s="118"/>
      <c r="C1" s="118"/>
      <c r="D1" s="118"/>
    </row>
    <row r="2" spans="1:4" ht="50.1" customHeight="1" thickBot="1" x14ac:dyDescent="0.3">
      <c r="A2" s="105" t="str">
        <f>"INTERVALLES DE MARGE EN VIGUEUR LE "&amp;'OPTIONS - INTERVALLES DE MARGE'!A1</f>
        <v>INTERVALLES DE MARGE EN VIGUEUR LE 12 MAY 2025</v>
      </c>
      <c r="B2" s="106"/>
      <c r="C2" s="106"/>
      <c r="D2" s="106"/>
    </row>
    <row r="3" spans="1:4" ht="12.75" customHeight="1" x14ac:dyDescent="0.25">
      <c r="A3" s="108" t="s">
        <v>20</v>
      </c>
      <c r="B3" s="110" t="s">
        <v>21</v>
      </c>
      <c r="C3" s="110" t="s">
        <v>28</v>
      </c>
      <c r="D3" s="175" t="s">
        <v>29</v>
      </c>
    </row>
    <row r="4" spans="1:4" ht="18.75" customHeight="1" thickBot="1" x14ac:dyDescent="0.3">
      <c r="A4" s="120"/>
      <c r="B4" s="122"/>
      <c r="C4" s="122"/>
      <c r="D4" s="176"/>
    </row>
    <row r="5" spans="1:4" x14ac:dyDescent="0.25">
      <c r="A5" s="48" t="s">
        <v>700</v>
      </c>
      <c r="B5" s="49" t="s">
        <v>1220</v>
      </c>
      <c r="C5" s="39">
        <v>1.9628948297235861E-2</v>
      </c>
      <c r="D5" s="50">
        <v>1.9782300255168309E-2</v>
      </c>
    </row>
    <row r="6" spans="1:4" x14ac:dyDescent="0.25">
      <c r="A6" s="48" t="s">
        <v>702</v>
      </c>
      <c r="B6" s="49" t="s">
        <v>1221</v>
      </c>
      <c r="C6" s="39">
        <v>1.1979346035171645E-2</v>
      </c>
      <c r="D6" s="50">
        <v>1.2072124363163361E-2</v>
      </c>
    </row>
    <row r="7" spans="1:4" x14ac:dyDescent="0.25">
      <c r="A7" s="48" t="s">
        <v>704</v>
      </c>
      <c r="B7" s="49" t="s">
        <v>1222</v>
      </c>
      <c r="C7" s="39">
        <v>5.6113633722711534E-3</v>
      </c>
      <c r="D7" s="50">
        <v>5.6298217930278414E-3</v>
      </c>
    </row>
    <row r="8" spans="1:4" x14ac:dyDescent="0.25">
      <c r="A8" s="48" t="s">
        <v>706</v>
      </c>
      <c r="B8" s="49" t="s">
        <v>1223</v>
      </c>
      <c r="C8" s="39">
        <v>2.0764901756077652E-3</v>
      </c>
      <c r="D8" s="50">
        <v>2.0768897919790971E-3</v>
      </c>
    </row>
    <row r="9" spans="1:4" x14ac:dyDescent="0.25">
      <c r="A9" s="48" t="s">
        <v>708</v>
      </c>
      <c r="B9" s="49" t="s">
        <v>1224</v>
      </c>
      <c r="C9" s="39">
        <v>1.6902492532008433E-3</v>
      </c>
      <c r="D9" s="50">
        <v>1.6876782403197435E-3</v>
      </c>
    </row>
    <row r="10" spans="1:4" x14ac:dyDescent="0.25">
      <c r="A10" s="48" t="s">
        <v>710</v>
      </c>
      <c r="B10" s="49" t="s">
        <v>1224</v>
      </c>
      <c r="C10" s="39">
        <v>2.95616661604561E-3</v>
      </c>
      <c r="D10" s="50">
        <v>2.9715121676439546E-3</v>
      </c>
    </row>
    <row r="11" spans="1:4" x14ac:dyDescent="0.25">
      <c r="A11" s="48" t="s">
        <v>711</v>
      </c>
      <c r="B11" s="49" t="s">
        <v>1224</v>
      </c>
      <c r="C11" s="39">
        <v>3.2501501790571457E-3</v>
      </c>
      <c r="D11" s="50">
        <v>3.273277607385652E-3</v>
      </c>
    </row>
    <row r="12" spans="1:4" ht="14.25" customHeight="1" x14ac:dyDescent="0.25">
      <c r="A12" s="48" t="s">
        <v>712</v>
      </c>
      <c r="B12" s="49" t="s">
        <v>1224</v>
      </c>
      <c r="C12" s="39">
        <v>3.1544043936997802E-3</v>
      </c>
      <c r="D12" s="50">
        <v>3.1749639687955766E-3</v>
      </c>
    </row>
    <row r="13" spans="1:4" x14ac:dyDescent="0.25">
      <c r="A13" s="48" t="s">
        <v>713</v>
      </c>
      <c r="B13" s="49" t="s">
        <v>1225</v>
      </c>
      <c r="C13" s="39">
        <v>4.5576465660500345E-2</v>
      </c>
      <c r="D13" s="50">
        <v>4.5526384929811058E-2</v>
      </c>
    </row>
    <row r="14" spans="1:4" x14ac:dyDescent="0.25">
      <c r="A14" s="48" t="s">
        <v>715</v>
      </c>
      <c r="B14" s="49" t="s">
        <v>1226</v>
      </c>
      <c r="C14" s="39">
        <v>6.3170621692898013E-2</v>
      </c>
      <c r="D14" s="50">
        <v>6.3011347503835233E-2</v>
      </c>
    </row>
    <row r="15" spans="1:4" x14ac:dyDescent="0.25">
      <c r="A15" s="48" t="s">
        <v>717</v>
      </c>
      <c r="B15" s="49" t="s">
        <v>1227</v>
      </c>
      <c r="C15" s="39">
        <v>6.1600624455479237E-2</v>
      </c>
      <c r="D15" s="50">
        <v>6.1429571462847443E-2</v>
      </c>
    </row>
    <row r="16" spans="1:4" x14ac:dyDescent="0.25">
      <c r="A16" s="48" t="s">
        <v>719</v>
      </c>
      <c r="B16" s="49" t="s">
        <v>1228</v>
      </c>
      <c r="C16" s="39">
        <v>2.5547374399470631E-2</v>
      </c>
      <c r="D16" s="50">
        <v>2.52899126115026E-2</v>
      </c>
    </row>
    <row r="17" spans="1:4" x14ac:dyDescent="0.25">
      <c r="A17" s="48" t="s">
        <v>721</v>
      </c>
      <c r="B17" s="49" t="s">
        <v>1228</v>
      </c>
      <c r="C17" s="39">
        <v>4.5757395314123435E-2</v>
      </c>
      <c r="D17" s="50">
        <v>4.5297510322470314E-2</v>
      </c>
    </row>
    <row r="18" spans="1:4" x14ac:dyDescent="0.25">
      <c r="A18" s="48" t="s">
        <v>722</v>
      </c>
      <c r="B18" s="49" t="s">
        <v>1228</v>
      </c>
      <c r="C18" s="39">
        <v>7.4431224058865944E-2</v>
      </c>
      <c r="D18" s="50">
        <v>7.36831525696552E-2</v>
      </c>
    </row>
    <row r="19" spans="1:4" x14ac:dyDescent="0.25">
      <c r="A19" s="48" t="s">
        <v>723</v>
      </c>
      <c r="B19" s="49" t="s">
        <v>1229</v>
      </c>
      <c r="C19" s="39">
        <v>6.0220275203205199E-2</v>
      </c>
      <c r="D19" s="50">
        <v>6.0054411513709195E-2</v>
      </c>
    </row>
    <row r="20" spans="1:4" x14ac:dyDescent="0.25">
      <c r="A20" s="48" t="s">
        <v>725</v>
      </c>
      <c r="B20" s="49" t="s">
        <v>1230</v>
      </c>
      <c r="C20" s="39">
        <v>0.1248315515598222</v>
      </c>
      <c r="D20" s="50">
        <v>0.12471259957857872</v>
      </c>
    </row>
    <row r="21" spans="1:4" x14ac:dyDescent="0.25">
      <c r="A21" s="48" t="s">
        <v>727</v>
      </c>
      <c r="B21" s="53" t="s">
        <v>1231</v>
      </c>
      <c r="C21" s="39">
        <v>6.4743937166545681E-2</v>
      </c>
      <c r="D21" s="50">
        <v>6.4642311810123115E-2</v>
      </c>
    </row>
    <row r="22" spans="1:4" x14ac:dyDescent="0.25">
      <c r="A22" s="48" t="s">
        <v>729</v>
      </c>
      <c r="B22" s="49" t="s">
        <v>1232</v>
      </c>
      <c r="C22" s="39">
        <v>8.5465177376532975E-2</v>
      </c>
      <c r="D22" s="50">
        <v>8.5268594885059099E-2</v>
      </c>
    </row>
    <row r="23" spans="1:4" x14ac:dyDescent="0.25">
      <c r="A23" s="48" t="s">
        <v>731</v>
      </c>
      <c r="B23" s="49" t="s">
        <v>1233</v>
      </c>
      <c r="C23" s="39">
        <v>6.3582212833677418E-2</v>
      </c>
      <c r="D23" s="50">
        <v>6.3428146449800618E-2</v>
      </c>
    </row>
    <row r="24" spans="1:4" x14ac:dyDescent="0.25">
      <c r="A24" s="48" t="s">
        <v>733</v>
      </c>
      <c r="B24" s="49" t="s">
        <v>1234</v>
      </c>
      <c r="C24" s="39">
        <v>6.4516211825573974E-2</v>
      </c>
      <c r="D24" s="50">
        <v>6.4414998237915147E-2</v>
      </c>
    </row>
    <row r="25" spans="1:4" x14ac:dyDescent="0.25">
      <c r="A25" s="48" t="s">
        <v>735</v>
      </c>
      <c r="B25" s="49" t="s">
        <v>1235</v>
      </c>
      <c r="C25" s="39">
        <v>9.1108509513329841E-2</v>
      </c>
      <c r="D25" s="50">
        <v>9.0875726203063029E-2</v>
      </c>
    </row>
    <row r="26" spans="1:4" x14ac:dyDescent="0.25">
      <c r="A26" s="48" t="s">
        <v>737</v>
      </c>
      <c r="B26" s="49" t="s">
        <v>1236</v>
      </c>
      <c r="C26" s="39">
        <v>6.1207983147380463E-2</v>
      </c>
      <c r="D26" s="50">
        <v>6.1059712701775633E-2</v>
      </c>
    </row>
    <row r="27" spans="1:4" x14ac:dyDescent="0.25">
      <c r="A27" s="48" t="s">
        <v>739</v>
      </c>
      <c r="B27" s="49" t="s">
        <v>1237</v>
      </c>
      <c r="C27" s="39">
        <v>6.3582212833677418E-2</v>
      </c>
      <c r="D27" s="50">
        <v>6.3428146449800618E-2</v>
      </c>
    </row>
    <row r="28" spans="1:4" x14ac:dyDescent="0.25">
      <c r="A28" s="48" t="s">
        <v>741</v>
      </c>
      <c r="B28" s="49" t="s">
        <v>1238</v>
      </c>
      <c r="C28" s="39">
        <v>6.3999216682383592E-2</v>
      </c>
      <c r="D28" s="50">
        <v>6.3824669974181208E-2</v>
      </c>
    </row>
    <row r="29" spans="1:4" x14ac:dyDescent="0.25">
      <c r="A29" s="48" t="s">
        <v>743</v>
      </c>
      <c r="B29" s="49" t="s">
        <v>1239</v>
      </c>
      <c r="C29" s="39">
        <v>5.447685592438356E-2</v>
      </c>
      <c r="D29" s="50">
        <v>5.4910263143960358E-2</v>
      </c>
    </row>
    <row r="30" spans="1:4" x14ac:dyDescent="0.25">
      <c r="A30" s="48" t="s">
        <v>745</v>
      </c>
      <c r="B30" s="49" t="s">
        <v>1240</v>
      </c>
      <c r="C30" s="39">
        <v>4.8849396586225828E-2</v>
      </c>
      <c r="D30" s="50">
        <v>4.8714945604106122E-2</v>
      </c>
    </row>
    <row r="31" spans="1:4" x14ac:dyDescent="0.25">
      <c r="A31" s="48" t="s">
        <v>747</v>
      </c>
      <c r="B31" s="49" t="s">
        <v>1241</v>
      </c>
      <c r="C31" s="39">
        <v>7.4144884361481853E-2</v>
      </c>
      <c r="D31" s="50">
        <v>7.3974873025226789E-2</v>
      </c>
    </row>
    <row r="32" spans="1:4" x14ac:dyDescent="0.25">
      <c r="A32" s="48" t="s">
        <v>749</v>
      </c>
      <c r="B32" s="49" t="s">
        <v>1242</v>
      </c>
      <c r="C32" s="39">
        <v>0.10908611247707783</v>
      </c>
      <c r="D32" s="50">
        <v>0.10940612894393179</v>
      </c>
    </row>
    <row r="33" spans="1:4" x14ac:dyDescent="0.25">
      <c r="A33" s="48"/>
      <c r="B33" s="49"/>
      <c r="C33" s="39"/>
      <c r="D33" s="50"/>
    </row>
    <row r="34" spans="1:4" x14ac:dyDescent="0.25">
      <c r="A34" s="48"/>
      <c r="B34" s="49"/>
      <c r="C34" s="39"/>
      <c r="D34" s="50"/>
    </row>
    <row r="35" spans="1:4" x14ac:dyDescent="0.25">
      <c r="A35" s="48"/>
      <c r="B35" s="49"/>
      <c r="C35" s="39"/>
      <c r="D35" s="50"/>
    </row>
    <row r="36" spans="1:4" x14ac:dyDescent="0.25">
      <c r="A36" s="48"/>
      <c r="B36" s="49"/>
      <c r="C36" s="39"/>
      <c r="D36" s="50"/>
    </row>
    <row r="37" spans="1:4" x14ac:dyDescent="0.25">
      <c r="A37" s="48"/>
      <c r="B37" s="49"/>
      <c r="C37" s="39"/>
      <c r="D37" s="50"/>
    </row>
    <row r="38" spans="1:4" x14ac:dyDescent="0.25">
      <c r="A38" s="48"/>
      <c r="B38" s="49"/>
      <c r="C38" s="39"/>
      <c r="D38" s="50"/>
    </row>
    <row r="39" spans="1:4" x14ac:dyDescent="0.25">
      <c r="A39" s="48"/>
      <c r="B39" s="49"/>
      <c r="C39" s="39"/>
      <c r="D39" s="50"/>
    </row>
    <row r="40" spans="1:4" x14ac:dyDescent="0.25">
      <c r="A40" s="48"/>
      <c r="B40" s="49"/>
      <c r="C40" s="39"/>
      <c r="D40" s="50"/>
    </row>
  </sheetData>
  <mergeCells count="6">
    <mergeCell ref="A1:D1"/>
    <mergeCell ref="A2:D2"/>
    <mergeCell ref="A3:A4"/>
    <mergeCell ref="B3:B4"/>
    <mergeCell ref="C3:C4"/>
    <mergeCell ref="D3:D4"/>
  </mergeCells>
  <pageMargins left="0.7" right="0.7" top="0.75" bottom="0.75" header="0.3" footer="0.3"/>
  <pageSetup scale="55" orientation="portrait" horizontalDpi="1200" verticalDpi="1200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34"/>
  <sheetViews>
    <sheetView view="pageBreakPreview" zoomScale="80" zoomScaleNormal="80" zoomScaleSheetLayoutView="80" workbookViewId="0">
      <selection sqref="A1:D1"/>
    </sheetView>
  </sheetViews>
  <sheetFormatPr defaultColWidth="11.42578125" defaultRowHeight="15" x14ac:dyDescent="0.25"/>
  <cols>
    <col min="1" max="1" width="11.42578125" customWidth="1"/>
    <col min="2" max="2" width="40" bestFit="1" customWidth="1"/>
    <col min="3" max="3" width="26.42578125" customWidth="1"/>
    <col min="4" max="4" width="33.42578125" bestFit="1" customWidth="1"/>
  </cols>
  <sheetData>
    <row r="1" spans="1:4" ht="60" customHeight="1" x14ac:dyDescent="0.25">
      <c r="A1" s="117"/>
      <c r="B1" s="118"/>
      <c r="C1" s="118"/>
      <c r="D1" s="118"/>
    </row>
    <row r="2" spans="1:4" ht="50.1" customHeight="1" thickBot="1" x14ac:dyDescent="0.3">
      <c r="A2" s="105" t="str">
        <f>"INTERVALLES DE MARGE EN VIGUEUR LE "&amp;'OPTIONS - INTERVALLES DE MARGE'!A1</f>
        <v>INTERVALLES DE MARGE EN VIGUEUR LE 12 MAY 2025</v>
      </c>
      <c r="B2" s="106"/>
      <c r="C2" s="106"/>
      <c r="D2" s="106"/>
    </row>
    <row r="3" spans="1:4" x14ac:dyDescent="0.25">
      <c r="A3" s="119" t="s">
        <v>20</v>
      </c>
      <c r="B3" s="121" t="s">
        <v>21</v>
      </c>
      <c r="C3" s="123" t="s">
        <v>28</v>
      </c>
      <c r="D3" s="125" t="s">
        <v>29</v>
      </c>
    </row>
    <row r="4" spans="1:4" ht="15.75" thickBot="1" x14ac:dyDescent="0.3">
      <c r="A4" s="120"/>
      <c r="B4" s="122"/>
      <c r="C4" s="124"/>
      <c r="D4" s="126"/>
    </row>
    <row r="5" spans="1:4" x14ac:dyDescent="0.25">
      <c r="A5" s="37" t="s">
        <v>751</v>
      </c>
      <c r="B5" s="38" t="s">
        <v>1153</v>
      </c>
      <c r="C5" s="64">
        <v>0.1482360755724082</v>
      </c>
      <c r="D5" s="40">
        <v>0.14797270638925336</v>
      </c>
    </row>
    <row r="6" spans="1:4" x14ac:dyDescent="0.25">
      <c r="A6" s="48" t="s">
        <v>752</v>
      </c>
      <c r="B6" s="49" t="s">
        <v>1151</v>
      </c>
      <c r="C6" s="39">
        <v>0.13073077402418237</v>
      </c>
      <c r="D6" s="45">
        <v>0.13062285831499199</v>
      </c>
    </row>
    <row r="7" spans="1:4" x14ac:dyDescent="0.25">
      <c r="A7" s="48" t="s">
        <v>753</v>
      </c>
      <c r="B7" s="49" t="s">
        <v>67</v>
      </c>
      <c r="C7" s="39">
        <v>7.0219577996704474E-2</v>
      </c>
      <c r="D7" s="50">
        <v>7.0208677558548108E-2</v>
      </c>
    </row>
    <row r="8" spans="1:4" x14ac:dyDescent="0.25">
      <c r="A8" s="48" t="s">
        <v>754</v>
      </c>
      <c r="B8" s="49" t="s">
        <v>79</v>
      </c>
      <c r="C8" s="39">
        <v>0.10991995772821089</v>
      </c>
      <c r="D8" s="50">
        <v>0.10954494264335873</v>
      </c>
    </row>
    <row r="9" spans="1:4" x14ac:dyDescent="0.25">
      <c r="A9" s="48" t="s">
        <v>755</v>
      </c>
      <c r="B9" s="49" t="s">
        <v>45</v>
      </c>
      <c r="C9" s="39">
        <v>0.12901222003060767</v>
      </c>
      <c r="D9" s="50">
        <v>0.12896668273500211</v>
      </c>
    </row>
    <row r="10" spans="1:4" x14ac:dyDescent="0.25">
      <c r="A10" s="48" t="s">
        <v>756</v>
      </c>
      <c r="B10" s="49" t="s">
        <v>1155</v>
      </c>
      <c r="C10" s="39">
        <v>8.5865189797479216E-2</v>
      </c>
      <c r="D10" s="50">
        <v>8.844070163028149E-2</v>
      </c>
    </row>
    <row r="11" spans="1:4" x14ac:dyDescent="0.25">
      <c r="A11" s="48" t="s">
        <v>757</v>
      </c>
      <c r="B11" s="49" t="s">
        <v>1159</v>
      </c>
      <c r="C11" s="39">
        <v>0.11680616031700686</v>
      </c>
      <c r="D11" s="50">
        <v>0.1173869012043392</v>
      </c>
    </row>
    <row r="12" spans="1:4" x14ac:dyDescent="0.25">
      <c r="A12" s="48" t="s">
        <v>758</v>
      </c>
      <c r="B12" s="49" t="s">
        <v>1157</v>
      </c>
      <c r="C12" s="39">
        <v>8.0490660987826534E-2</v>
      </c>
      <c r="D12" s="50">
        <v>8.0588638645534477E-2</v>
      </c>
    </row>
    <row r="13" spans="1:4" x14ac:dyDescent="0.25">
      <c r="A13" s="48" t="s">
        <v>759</v>
      </c>
      <c r="B13" s="49" t="s">
        <v>1165</v>
      </c>
      <c r="C13" s="39">
        <v>7.6625659389113976E-2</v>
      </c>
      <c r="D13" s="50">
        <v>7.6450046924942755E-2</v>
      </c>
    </row>
    <row r="14" spans="1:4" x14ac:dyDescent="0.25">
      <c r="A14" s="48" t="s">
        <v>760</v>
      </c>
      <c r="B14" s="49" t="s">
        <v>87</v>
      </c>
      <c r="C14" s="39">
        <v>0.11901938287054425</v>
      </c>
      <c r="D14" s="50">
        <v>0.11911876239996126</v>
      </c>
    </row>
    <row r="15" spans="1:4" x14ac:dyDescent="0.25">
      <c r="A15" s="48" t="s">
        <v>761</v>
      </c>
      <c r="B15" s="49" t="s">
        <v>1167</v>
      </c>
      <c r="C15" s="39">
        <v>6.9587150972973758E-2</v>
      </c>
      <c r="D15" s="50">
        <v>6.987680285529882E-2</v>
      </c>
    </row>
    <row r="16" spans="1:4" x14ac:dyDescent="0.25">
      <c r="A16" s="48" t="s">
        <v>762</v>
      </c>
      <c r="B16" s="49" t="s">
        <v>187</v>
      </c>
      <c r="C16" s="39">
        <v>0.12909708099588324</v>
      </c>
      <c r="D16" s="50">
        <v>0.13070923234009574</v>
      </c>
    </row>
    <row r="17" spans="1:4" x14ac:dyDescent="0.25">
      <c r="A17" s="48" t="s">
        <v>763</v>
      </c>
      <c r="B17" s="49" t="s">
        <v>1170</v>
      </c>
      <c r="C17" s="39">
        <v>7.0032060928655548E-2</v>
      </c>
      <c r="D17" s="50">
        <v>7.2489676424158642E-2</v>
      </c>
    </row>
    <row r="18" spans="1:4" x14ac:dyDescent="0.25">
      <c r="A18" s="48" t="s">
        <v>764</v>
      </c>
      <c r="B18" s="49" t="s">
        <v>172</v>
      </c>
      <c r="C18" s="39">
        <v>9.5213758973662591E-2</v>
      </c>
      <c r="D18" s="50">
        <v>9.490179280384764E-2</v>
      </c>
    </row>
    <row r="19" spans="1:4" x14ac:dyDescent="0.25">
      <c r="A19" s="48" t="s">
        <v>765</v>
      </c>
      <c r="B19" s="49" t="s">
        <v>229</v>
      </c>
      <c r="C19" s="39">
        <v>6.4213126898900352E-2</v>
      </c>
      <c r="D19" s="50">
        <v>6.4076129827356249E-2</v>
      </c>
    </row>
    <row r="20" spans="1:4" x14ac:dyDescent="0.25">
      <c r="A20" s="48" t="s">
        <v>766</v>
      </c>
      <c r="B20" s="49" t="s">
        <v>255</v>
      </c>
      <c r="C20" s="39">
        <v>6.0980265442030071E-2</v>
      </c>
      <c r="D20" s="50">
        <v>6.0973501963971506E-2</v>
      </c>
    </row>
    <row r="21" spans="1:4" x14ac:dyDescent="0.25">
      <c r="A21" s="48" t="s">
        <v>767</v>
      </c>
      <c r="B21" s="49" t="s">
        <v>647</v>
      </c>
      <c r="C21" s="39">
        <v>0.10674496382232487</v>
      </c>
      <c r="D21" s="50">
        <v>0.10710502795989574</v>
      </c>
    </row>
    <row r="22" spans="1:4" x14ac:dyDescent="0.25">
      <c r="A22" s="48" t="s">
        <v>768</v>
      </c>
      <c r="B22" s="49" t="s">
        <v>253</v>
      </c>
      <c r="C22" s="39">
        <v>6.6362914975857334E-2</v>
      </c>
      <c r="D22" s="50">
        <v>6.6367836128931351E-2</v>
      </c>
    </row>
    <row r="23" spans="1:4" x14ac:dyDescent="0.25">
      <c r="A23" s="48" t="s">
        <v>769</v>
      </c>
      <c r="B23" s="49" t="s">
        <v>266</v>
      </c>
      <c r="C23" s="39">
        <v>0.26646362507325061</v>
      </c>
      <c r="D23" s="50">
        <v>0.27876076898146696</v>
      </c>
    </row>
    <row r="24" spans="1:4" x14ac:dyDescent="0.25">
      <c r="A24" s="48" t="s">
        <v>770</v>
      </c>
      <c r="B24" s="49" t="s">
        <v>268</v>
      </c>
      <c r="C24" s="39">
        <v>0.2653194956531979</v>
      </c>
      <c r="D24" s="50">
        <v>0.2770711828945589</v>
      </c>
    </row>
    <row r="25" spans="1:4" x14ac:dyDescent="0.25">
      <c r="A25" s="48" t="s">
        <v>771</v>
      </c>
      <c r="B25" s="49" t="s">
        <v>237</v>
      </c>
      <c r="C25" s="39">
        <v>0.22184676806858636</v>
      </c>
      <c r="D25" s="50">
        <v>0.22316912331282016</v>
      </c>
    </row>
    <row r="26" spans="1:4" x14ac:dyDescent="0.25">
      <c r="A26" s="48" t="s">
        <v>772</v>
      </c>
      <c r="B26" s="49" t="s">
        <v>1189</v>
      </c>
      <c r="C26" s="39">
        <v>0.10132578053753123</v>
      </c>
      <c r="D26" s="50">
        <v>0.10131040242831213</v>
      </c>
    </row>
    <row r="27" spans="1:4" x14ac:dyDescent="0.25">
      <c r="A27" s="48" t="s">
        <v>773</v>
      </c>
      <c r="B27" s="49" t="s">
        <v>290</v>
      </c>
      <c r="C27" s="39">
        <v>5.6799520451155758E-2</v>
      </c>
      <c r="D27" s="50">
        <v>5.7281433473171016E-2</v>
      </c>
    </row>
    <row r="28" spans="1:4" x14ac:dyDescent="0.25">
      <c r="A28" s="48" t="s">
        <v>774</v>
      </c>
      <c r="B28" s="49" t="s">
        <v>282</v>
      </c>
      <c r="C28" s="39">
        <v>0.10369488230576715</v>
      </c>
      <c r="D28" s="50">
        <v>0.10390635100917388</v>
      </c>
    </row>
    <row r="29" spans="1:4" x14ac:dyDescent="0.25">
      <c r="A29" s="48" t="s">
        <v>775</v>
      </c>
      <c r="B29" s="49" t="s">
        <v>1175</v>
      </c>
      <c r="C29" s="39">
        <v>7.2124711257674556E-2</v>
      </c>
      <c r="D29" s="50">
        <v>7.196711890276955E-2</v>
      </c>
    </row>
    <row r="30" spans="1:4" x14ac:dyDescent="0.25">
      <c r="A30" s="48" t="s">
        <v>776</v>
      </c>
      <c r="B30" s="49" t="s">
        <v>1184</v>
      </c>
      <c r="C30" s="39">
        <v>7.8626337083416473E-2</v>
      </c>
      <c r="D30" s="50">
        <v>7.863633324839861E-2</v>
      </c>
    </row>
    <row r="31" spans="1:4" x14ac:dyDescent="0.25">
      <c r="A31" s="48" t="s">
        <v>777</v>
      </c>
      <c r="B31" s="49" t="s">
        <v>1176</v>
      </c>
      <c r="C31" s="39">
        <v>0.13769221910917695</v>
      </c>
      <c r="D31" s="50">
        <v>0.13762147802756616</v>
      </c>
    </row>
    <row r="32" spans="1:4" x14ac:dyDescent="0.25">
      <c r="A32" s="48" t="s">
        <v>778</v>
      </c>
      <c r="B32" s="49" t="s">
        <v>325</v>
      </c>
      <c r="C32" s="39">
        <v>5.4104397134328852E-2</v>
      </c>
      <c r="D32" s="50">
        <v>5.4411247741476113E-2</v>
      </c>
    </row>
    <row r="33" spans="1:4" x14ac:dyDescent="0.25">
      <c r="A33" s="48" t="s">
        <v>779</v>
      </c>
      <c r="B33" s="49" t="s">
        <v>270</v>
      </c>
      <c r="C33" s="39">
        <v>0.26559732042785056</v>
      </c>
      <c r="D33" s="50">
        <v>0.27742930252214126</v>
      </c>
    </row>
    <row r="34" spans="1:4" x14ac:dyDescent="0.25">
      <c r="A34" s="48" t="s">
        <v>780</v>
      </c>
      <c r="B34" s="49" t="s">
        <v>1182</v>
      </c>
      <c r="C34" s="39">
        <v>9.6124649782630328E-2</v>
      </c>
      <c r="D34" s="50">
        <v>9.5812570959820875E-2</v>
      </c>
    </row>
    <row r="35" spans="1:4" x14ac:dyDescent="0.25">
      <c r="A35" s="48" t="s">
        <v>781</v>
      </c>
      <c r="B35" s="49" t="s">
        <v>653</v>
      </c>
      <c r="C35" s="39">
        <v>6.0472297264364074E-2</v>
      </c>
      <c r="D35" s="50">
        <v>6.0323033339646122E-2</v>
      </c>
    </row>
    <row r="36" spans="1:4" x14ac:dyDescent="0.25">
      <c r="A36" s="48" t="s">
        <v>782</v>
      </c>
      <c r="B36" s="49" t="s">
        <v>1183</v>
      </c>
      <c r="C36" s="39">
        <v>6.6690173494604835E-2</v>
      </c>
      <c r="D36" s="50">
        <v>6.7259244429655307E-2</v>
      </c>
    </row>
    <row r="37" spans="1:4" x14ac:dyDescent="0.25">
      <c r="A37" s="48" t="s">
        <v>783</v>
      </c>
      <c r="B37" s="49" t="s">
        <v>1199</v>
      </c>
      <c r="C37" s="39">
        <v>7.5722326940784235E-2</v>
      </c>
      <c r="D37" s="50">
        <v>7.5495327708883619E-2</v>
      </c>
    </row>
    <row r="38" spans="1:4" x14ac:dyDescent="0.25">
      <c r="A38" s="48" t="s">
        <v>784</v>
      </c>
      <c r="B38" s="49" t="s">
        <v>657</v>
      </c>
      <c r="C38" s="39">
        <v>5.9055134865920428E-2</v>
      </c>
      <c r="D38" s="50">
        <v>5.8909363454398275E-2</v>
      </c>
    </row>
    <row r="39" spans="1:4" x14ac:dyDescent="0.25">
      <c r="A39" s="48" t="s">
        <v>785</v>
      </c>
      <c r="B39" s="49" t="s">
        <v>371</v>
      </c>
      <c r="C39" s="39">
        <v>7.5001023840635922E-2</v>
      </c>
      <c r="D39" s="50">
        <v>7.4759941171500408E-2</v>
      </c>
    </row>
    <row r="40" spans="1:4" x14ac:dyDescent="0.25">
      <c r="A40" s="48" t="s">
        <v>786</v>
      </c>
      <c r="B40" s="49" t="s">
        <v>1204</v>
      </c>
      <c r="C40" s="39">
        <v>8.5128371361430394E-2</v>
      </c>
      <c r="D40" s="50">
        <v>8.4910417980627442E-2</v>
      </c>
    </row>
    <row r="41" spans="1:4" x14ac:dyDescent="0.25">
      <c r="A41" s="48" t="s">
        <v>787</v>
      </c>
      <c r="B41" s="49" t="s">
        <v>381</v>
      </c>
      <c r="C41" s="39">
        <v>6.2536787820395817E-2</v>
      </c>
      <c r="D41" s="50">
        <v>6.4239198469970643E-2</v>
      </c>
    </row>
    <row r="42" spans="1:4" x14ac:dyDescent="0.25">
      <c r="A42" s="48" t="s">
        <v>788</v>
      </c>
      <c r="B42" s="49" t="s">
        <v>1190</v>
      </c>
      <c r="C42" s="39">
        <v>0.18251111591280056</v>
      </c>
      <c r="D42" s="50">
        <v>0.18207120387682513</v>
      </c>
    </row>
    <row r="43" spans="1:4" x14ac:dyDescent="0.25">
      <c r="A43" s="48" t="s">
        <v>789</v>
      </c>
      <c r="B43" s="49" t="s">
        <v>251</v>
      </c>
      <c r="C43" s="39">
        <v>5.6143233534893582E-2</v>
      </c>
      <c r="D43" s="50">
        <v>5.604636386074674E-2</v>
      </c>
    </row>
    <row r="44" spans="1:4" x14ac:dyDescent="0.25">
      <c r="A44" s="48" t="s">
        <v>790</v>
      </c>
      <c r="B44" s="49" t="s">
        <v>1192</v>
      </c>
      <c r="C44" s="39">
        <v>0.11451596349899439</v>
      </c>
      <c r="D44" s="50">
        <v>0.11419064506903828</v>
      </c>
    </row>
    <row r="45" spans="1:4" x14ac:dyDescent="0.25">
      <c r="A45" s="48" t="s">
        <v>791</v>
      </c>
      <c r="B45" s="49" t="s">
        <v>417</v>
      </c>
      <c r="C45" s="39">
        <v>0.10442568771815014</v>
      </c>
      <c r="D45" s="50">
        <v>0.10531078368432739</v>
      </c>
    </row>
    <row r="46" spans="1:4" x14ac:dyDescent="0.25">
      <c r="A46" s="48" t="s">
        <v>792</v>
      </c>
      <c r="B46" s="49" t="s">
        <v>1185</v>
      </c>
      <c r="C46" s="39">
        <v>0.10882175159683503</v>
      </c>
      <c r="D46" s="50">
        <v>0.10877774041476976</v>
      </c>
    </row>
    <row r="47" spans="1:4" x14ac:dyDescent="0.25">
      <c r="A47" s="48" t="s">
        <v>793</v>
      </c>
      <c r="B47" s="49" t="s">
        <v>1193</v>
      </c>
      <c r="C47" s="39">
        <v>6.096392827940899E-2</v>
      </c>
      <c r="D47" s="50">
        <v>6.2351275490825205E-2</v>
      </c>
    </row>
    <row r="48" spans="1:4" x14ac:dyDescent="0.25">
      <c r="A48" s="48" t="s">
        <v>794</v>
      </c>
      <c r="B48" s="49" t="s">
        <v>427</v>
      </c>
      <c r="C48" s="39">
        <v>0.14818935462111604</v>
      </c>
      <c r="D48" s="50">
        <v>0.14769422150871636</v>
      </c>
    </row>
    <row r="49" spans="1:4" x14ac:dyDescent="0.25">
      <c r="A49" s="48" t="s">
        <v>795</v>
      </c>
      <c r="B49" s="49" t="s">
        <v>1194</v>
      </c>
      <c r="C49" s="39">
        <v>8.4841409811685808E-2</v>
      </c>
      <c r="D49" s="50">
        <v>8.4658519686398384E-2</v>
      </c>
    </row>
    <row r="50" spans="1:4" x14ac:dyDescent="0.25">
      <c r="A50" s="48" t="s">
        <v>796</v>
      </c>
      <c r="B50" s="49" t="s">
        <v>292</v>
      </c>
      <c r="C50" s="39">
        <v>0.10344700810110767</v>
      </c>
      <c r="D50" s="50">
        <v>0.10427073794590705</v>
      </c>
    </row>
    <row r="51" spans="1:4" x14ac:dyDescent="0.25">
      <c r="A51" s="48" t="s">
        <v>797</v>
      </c>
      <c r="B51" s="49" t="s">
        <v>198</v>
      </c>
      <c r="C51" s="39">
        <v>0.17150101425769279</v>
      </c>
      <c r="D51" s="50">
        <v>0.1714660657790763</v>
      </c>
    </row>
    <row r="52" spans="1:4" x14ac:dyDescent="0.25">
      <c r="A52" s="48" t="s">
        <v>798</v>
      </c>
      <c r="B52" s="49" t="s">
        <v>1160</v>
      </c>
      <c r="C52" s="39">
        <v>6.6291150523477102E-2</v>
      </c>
      <c r="D52" s="50">
        <v>6.6130327357076246E-2</v>
      </c>
    </row>
    <row r="53" spans="1:4" x14ac:dyDescent="0.25">
      <c r="A53" s="48" t="s">
        <v>799</v>
      </c>
      <c r="B53" s="49" t="s">
        <v>439</v>
      </c>
      <c r="C53" s="39">
        <v>0.10999873607686564</v>
      </c>
      <c r="D53" s="50">
        <v>0.11051254152162306</v>
      </c>
    </row>
    <row r="54" spans="1:4" x14ac:dyDescent="0.25">
      <c r="A54" s="48" t="s">
        <v>800</v>
      </c>
      <c r="B54" s="49" t="s">
        <v>1163</v>
      </c>
      <c r="C54" s="39">
        <v>0.1367532254992509</v>
      </c>
      <c r="D54" s="50">
        <v>0.1362875650285853</v>
      </c>
    </row>
    <row r="55" spans="1:4" x14ac:dyDescent="0.25">
      <c r="A55" s="48" t="s">
        <v>801</v>
      </c>
      <c r="B55" s="49" t="s">
        <v>530</v>
      </c>
      <c r="C55" s="39">
        <v>0.12757993188887473</v>
      </c>
      <c r="D55" s="50">
        <v>0.12721896619137329</v>
      </c>
    </row>
    <row r="56" spans="1:4" x14ac:dyDescent="0.25">
      <c r="A56" s="48" t="s">
        <v>802</v>
      </c>
      <c r="B56" s="49" t="s">
        <v>461</v>
      </c>
      <c r="C56" s="39">
        <v>9.5243497325726248E-2</v>
      </c>
      <c r="D56" s="50">
        <v>9.5429391687629747E-2</v>
      </c>
    </row>
    <row r="57" spans="1:4" x14ac:dyDescent="0.25">
      <c r="A57" s="48" t="s">
        <v>803</v>
      </c>
      <c r="B57" s="49" t="s">
        <v>581</v>
      </c>
      <c r="C57" s="39">
        <v>0.11813893753891577</v>
      </c>
      <c r="D57" s="50">
        <v>0.11846734339592578</v>
      </c>
    </row>
    <row r="58" spans="1:4" x14ac:dyDescent="0.25">
      <c r="A58" s="48" t="s">
        <v>804</v>
      </c>
      <c r="B58" s="49" t="s">
        <v>633</v>
      </c>
      <c r="C58" s="39">
        <v>0.12633763573076423</v>
      </c>
      <c r="D58" s="50">
        <v>0.12638504146887608</v>
      </c>
    </row>
    <row r="59" spans="1:4" x14ac:dyDescent="0.25">
      <c r="A59" s="48" t="s">
        <v>805</v>
      </c>
      <c r="B59" s="49" t="s">
        <v>483</v>
      </c>
      <c r="C59" s="39">
        <v>8.1577651677451193E-2</v>
      </c>
      <c r="D59" s="50">
        <v>8.1393937475328776E-2</v>
      </c>
    </row>
    <row r="60" spans="1:4" x14ac:dyDescent="0.25">
      <c r="A60" s="48" t="s">
        <v>806</v>
      </c>
      <c r="B60" s="49" t="s">
        <v>1195</v>
      </c>
      <c r="C60" s="39">
        <v>7.7426107726921101E-2</v>
      </c>
      <c r="D60" s="50">
        <v>7.7468648307955149E-2</v>
      </c>
    </row>
    <row r="61" spans="1:4" x14ac:dyDescent="0.25">
      <c r="A61" s="48" t="s">
        <v>807</v>
      </c>
      <c r="B61" s="49" t="s">
        <v>1187</v>
      </c>
      <c r="C61" s="39">
        <v>7.3267693569535136E-2</v>
      </c>
      <c r="D61" s="50">
        <v>7.3058334555744536E-2</v>
      </c>
    </row>
    <row r="62" spans="1:4" x14ac:dyDescent="0.25">
      <c r="A62" s="48" t="s">
        <v>808</v>
      </c>
      <c r="B62" s="49" t="s">
        <v>75</v>
      </c>
      <c r="C62" s="39">
        <v>0.11643884463983617</v>
      </c>
      <c r="D62" s="50">
        <v>0.1162046413637161</v>
      </c>
    </row>
    <row r="63" spans="1:4" x14ac:dyDescent="0.25">
      <c r="A63" s="48" t="s">
        <v>809</v>
      </c>
      <c r="B63" s="49" t="s">
        <v>495</v>
      </c>
      <c r="C63" s="39">
        <v>7.1732773384997714E-2</v>
      </c>
      <c r="D63" s="50">
        <v>7.1481465768070837E-2</v>
      </c>
    </row>
    <row r="64" spans="1:4" x14ac:dyDescent="0.25">
      <c r="A64" s="48" t="s">
        <v>810</v>
      </c>
      <c r="B64" s="49" t="s">
        <v>138</v>
      </c>
      <c r="C64" s="39">
        <v>0.22190827325256476</v>
      </c>
      <c r="D64" s="50">
        <v>0.22325202979611528</v>
      </c>
    </row>
    <row r="65" spans="1:4" x14ac:dyDescent="0.25">
      <c r="A65" s="48" t="s">
        <v>811</v>
      </c>
      <c r="B65" s="49" t="s">
        <v>613</v>
      </c>
      <c r="C65" s="39">
        <v>0.14942864278395379</v>
      </c>
      <c r="D65" s="50">
        <v>0.14941083575492076</v>
      </c>
    </row>
    <row r="66" spans="1:4" x14ac:dyDescent="0.25">
      <c r="A66" s="48" t="s">
        <v>812</v>
      </c>
      <c r="B66" s="49" t="s">
        <v>589</v>
      </c>
      <c r="C66" s="39">
        <v>6.3552461088890969E-2</v>
      </c>
      <c r="D66" s="50">
        <v>6.4753346179588639E-2</v>
      </c>
    </row>
    <row r="67" spans="1:4" x14ac:dyDescent="0.25">
      <c r="A67" s="48" t="s">
        <v>813</v>
      </c>
      <c r="B67" s="49" t="s">
        <v>116</v>
      </c>
      <c r="C67" s="39">
        <v>9.5266263998514455E-2</v>
      </c>
      <c r="D67" s="50">
        <v>9.5164640507295367E-2</v>
      </c>
    </row>
    <row r="68" spans="1:4" x14ac:dyDescent="0.25">
      <c r="A68" s="48" t="s">
        <v>814</v>
      </c>
      <c r="B68" s="49" t="s">
        <v>1212</v>
      </c>
      <c r="C68" s="39">
        <v>7.3248863365835054E-2</v>
      </c>
      <c r="D68" s="50">
        <v>7.3035273431562506E-2</v>
      </c>
    </row>
    <row r="69" spans="1:4" x14ac:dyDescent="0.25">
      <c r="A69" s="48" t="s">
        <v>815</v>
      </c>
      <c r="B69" s="49" t="s">
        <v>503</v>
      </c>
      <c r="C69" s="39">
        <v>6.6027835329825771E-2</v>
      </c>
      <c r="D69" s="50">
        <v>6.5822413466136917E-2</v>
      </c>
    </row>
    <row r="70" spans="1:4" x14ac:dyDescent="0.25">
      <c r="A70" s="48" t="s">
        <v>816</v>
      </c>
      <c r="B70" s="49" t="s">
        <v>1201</v>
      </c>
      <c r="C70" s="39">
        <v>7.5611490940857562E-2</v>
      </c>
      <c r="D70" s="50">
        <v>7.542775661007052E-2</v>
      </c>
    </row>
    <row r="71" spans="1:4" x14ac:dyDescent="0.25">
      <c r="A71" s="48" t="s">
        <v>817</v>
      </c>
      <c r="B71" s="49" t="s">
        <v>512</v>
      </c>
      <c r="C71" s="39">
        <v>6.83181111273789E-2</v>
      </c>
      <c r="D71" s="50">
        <v>6.8066816001688998E-2</v>
      </c>
    </row>
    <row r="72" spans="1:4" x14ac:dyDescent="0.25">
      <c r="A72" s="48" t="s">
        <v>818</v>
      </c>
      <c r="B72" s="49" t="s">
        <v>518</v>
      </c>
      <c r="C72" s="39">
        <v>0.20209281285615521</v>
      </c>
      <c r="D72" s="50">
        <v>0.20140352408466</v>
      </c>
    </row>
    <row r="73" spans="1:4" x14ac:dyDescent="0.25">
      <c r="A73" s="48" t="s">
        <v>819</v>
      </c>
      <c r="B73" s="49" t="s">
        <v>1206</v>
      </c>
      <c r="C73" s="39">
        <v>0.11988508880123942</v>
      </c>
      <c r="D73" s="50">
        <v>0.1197231188611091</v>
      </c>
    </row>
    <row r="74" spans="1:4" x14ac:dyDescent="0.25">
      <c r="A74" s="48" t="s">
        <v>820</v>
      </c>
      <c r="B74" s="49" t="s">
        <v>83</v>
      </c>
      <c r="C74" s="39">
        <v>7.0058766747592871E-2</v>
      </c>
      <c r="D74" s="50">
        <v>7.002258125413767E-2</v>
      </c>
    </row>
    <row r="75" spans="1:4" x14ac:dyDescent="0.25">
      <c r="A75" s="48" t="s">
        <v>821</v>
      </c>
      <c r="B75" s="49" t="s">
        <v>558</v>
      </c>
      <c r="C75" s="39">
        <v>6.2394510575861609E-2</v>
      </c>
      <c r="D75" s="50">
        <v>6.2194021916815202E-2</v>
      </c>
    </row>
    <row r="76" spans="1:4" x14ac:dyDescent="0.25">
      <c r="A76" s="48" t="s">
        <v>822</v>
      </c>
      <c r="B76" s="49" t="s">
        <v>1210</v>
      </c>
      <c r="C76" s="39">
        <v>7.3928989129618206E-2</v>
      </c>
      <c r="D76" s="50">
        <v>7.3763602669065648E-2</v>
      </c>
    </row>
    <row r="77" spans="1:4" x14ac:dyDescent="0.25">
      <c r="A77" s="48" t="s">
        <v>823</v>
      </c>
      <c r="B77" s="49" t="s">
        <v>264</v>
      </c>
      <c r="C77" s="39">
        <v>0.2639861776062577</v>
      </c>
      <c r="D77" s="50">
        <v>0.27563432299091567</v>
      </c>
    </row>
    <row r="78" spans="1:4" x14ac:dyDescent="0.25">
      <c r="A78" s="48" t="s">
        <v>824</v>
      </c>
      <c r="B78" s="49" t="s">
        <v>569</v>
      </c>
      <c r="C78" s="39">
        <v>0.18682366898406855</v>
      </c>
      <c r="D78" s="50">
        <v>0.18646187482476748</v>
      </c>
    </row>
    <row r="79" spans="1:4" x14ac:dyDescent="0.25">
      <c r="A79" s="48" t="s">
        <v>825</v>
      </c>
      <c r="B79" s="49" t="s">
        <v>51</v>
      </c>
      <c r="C79" s="39">
        <v>5.9985490671259967E-2</v>
      </c>
      <c r="D79" s="50">
        <v>5.9943194262212188E-2</v>
      </c>
    </row>
    <row r="80" spans="1:4" x14ac:dyDescent="0.25">
      <c r="A80" s="48" t="s">
        <v>826</v>
      </c>
      <c r="B80" s="49" t="s">
        <v>136</v>
      </c>
      <c r="C80" s="39">
        <v>0.22162998831191005</v>
      </c>
      <c r="D80" s="50">
        <v>0.22292428628981253</v>
      </c>
    </row>
    <row r="81" spans="1:4" x14ac:dyDescent="0.25">
      <c r="A81" s="48" t="s">
        <v>827</v>
      </c>
      <c r="B81" s="49" t="s">
        <v>140</v>
      </c>
      <c r="C81" s="39">
        <v>0.22240019794045995</v>
      </c>
      <c r="D81" s="50">
        <v>0.22379008537022849</v>
      </c>
    </row>
    <row r="82" spans="1:4" x14ac:dyDescent="0.25">
      <c r="A82" s="48" t="s">
        <v>828</v>
      </c>
      <c r="B82" s="49" t="s">
        <v>210</v>
      </c>
      <c r="C82" s="39">
        <v>6.1500078275155683E-2</v>
      </c>
      <c r="D82" s="50">
        <v>6.1498004632400807E-2</v>
      </c>
    </row>
    <row r="83" spans="1:4" x14ac:dyDescent="0.25">
      <c r="A83" s="48" t="s">
        <v>829</v>
      </c>
      <c r="B83" s="49" t="s">
        <v>212</v>
      </c>
      <c r="C83" s="39">
        <v>0.15960635392201367</v>
      </c>
      <c r="D83" s="50">
        <v>0.16428826255302892</v>
      </c>
    </row>
    <row r="84" spans="1:4" x14ac:dyDescent="0.25">
      <c r="A84" s="48" t="s">
        <v>830</v>
      </c>
      <c r="B84" s="49" t="s">
        <v>204</v>
      </c>
      <c r="C84" s="39">
        <v>9.3000117589776457E-2</v>
      </c>
      <c r="D84" s="50">
        <v>9.2919239389436983E-2</v>
      </c>
    </row>
    <row r="85" spans="1:4" x14ac:dyDescent="0.25">
      <c r="A85" s="48" t="s">
        <v>831</v>
      </c>
      <c r="B85" s="49" t="s">
        <v>607</v>
      </c>
      <c r="C85" s="39">
        <v>0.1647493026967719</v>
      </c>
      <c r="D85" s="50">
        <v>0.16443149223678305</v>
      </c>
    </row>
    <row r="86" spans="1:4" x14ac:dyDescent="0.25">
      <c r="A86" s="48" t="s">
        <v>832</v>
      </c>
      <c r="B86" s="49" t="s">
        <v>463</v>
      </c>
      <c r="C86" s="39">
        <v>0.14935230226094842</v>
      </c>
      <c r="D86" s="50">
        <v>0.15010588571271594</v>
      </c>
    </row>
    <row r="87" spans="1:4" x14ac:dyDescent="0.25">
      <c r="A87" s="48" t="s">
        <v>833</v>
      </c>
      <c r="B87" s="49" t="s">
        <v>47</v>
      </c>
      <c r="C87" s="39">
        <v>0.15868301796484072</v>
      </c>
      <c r="D87" s="50">
        <v>0.15863136811945494</v>
      </c>
    </row>
    <row r="88" spans="1:4" x14ac:dyDescent="0.25">
      <c r="A88" s="48" t="s">
        <v>834</v>
      </c>
      <c r="B88" s="49" t="s">
        <v>619</v>
      </c>
      <c r="C88" s="39">
        <v>7.8283543510891659E-2</v>
      </c>
      <c r="D88" s="50">
        <v>7.818106461067538E-2</v>
      </c>
    </row>
    <row r="89" spans="1:4" x14ac:dyDescent="0.25">
      <c r="A89" s="48" t="s">
        <v>835</v>
      </c>
      <c r="B89" s="49" t="s">
        <v>625</v>
      </c>
      <c r="C89" s="39">
        <v>0.25828841466922325</v>
      </c>
      <c r="D89" s="50">
        <v>0.25830138205806141</v>
      </c>
    </row>
    <row r="90" spans="1:4" x14ac:dyDescent="0.25">
      <c r="A90" s="48" t="s">
        <v>836</v>
      </c>
      <c r="B90" s="49" t="s">
        <v>323</v>
      </c>
      <c r="C90" s="39">
        <v>8.3769920838253284E-2</v>
      </c>
      <c r="D90" s="50">
        <v>8.3784188280439487E-2</v>
      </c>
    </row>
    <row r="91" spans="1:4" x14ac:dyDescent="0.25">
      <c r="A91" s="48" t="s">
        <v>837</v>
      </c>
      <c r="B91" s="49" t="s">
        <v>1215</v>
      </c>
      <c r="C91" s="39">
        <v>6.1772213588044501E-2</v>
      </c>
      <c r="D91" s="50">
        <v>6.2721951802021295E-2</v>
      </c>
    </row>
    <row r="92" spans="1:4" x14ac:dyDescent="0.25">
      <c r="A92" s="48" t="s">
        <v>838</v>
      </c>
      <c r="B92" s="49" t="s">
        <v>621</v>
      </c>
      <c r="C92" s="39">
        <v>0.16313696195175342</v>
      </c>
      <c r="D92" s="50">
        <v>0.16314926780093492</v>
      </c>
    </row>
    <row r="93" spans="1:4" x14ac:dyDescent="0.25">
      <c r="A93" s="48" t="s">
        <v>839</v>
      </c>
      <c r="B93" s="49" t="s">
        <v>643</v>
      </c>
      <c r="C93" s="39">
        <v>2.008985656053917E-2</v>
      </c>
      <c r="D93" s="50">
        <v>2.0091845467691379E-2</v>
      </c>
    </row>
    <row r="94" spans="1:4" x14ac:dyDescent="0.25">
      <c r="A94" s="48" t="s">
        <v>840</v>
      </c>
      <c r="B94" s="49" t="s">
        <v>659</v>
      </c>
      <c r="C94" s="39">
        <v>6.2648381649653861E-2</v>
      </c>
      <c r="D94" s="50">
        <v>6.2478761811599469E-2</v>
      </c>
    </row>
    <row r="95" spans="1:4" x14ac:dyDescent="0.25">
      <c r="A95" s="48" t="s">
        <v>841</v>
      </c>
      <c r="B95" s="49" t="s">
        <v>651</v>
      </c>
      <c r="C95" s="39">
        <v>0.11651006648705389</v>
      </c>
      <c r="D95" s="50">
        <v>0.11637001659236963</v>
      </c>
    </row>
    <row r="96" spans="1:4" x14ac:dyDescent="0.25">
      <c r="A96" s="48" t="s">
        <v>842</v>
      </c>
      <c r="B96" s="49" t="s">
        <v>1164</v>
      </c>
      <c r="C96" s="39">
        <v>0.22125066618438427</v>
      </c>
      <c r="D96" s="50">
        <v>0.22092818948188733</v>
      </c>
    </row>
    <row r="97" spans="1:4" x14ac:dyDescent="0.25">
      <c r="A97" s="48" t="s">
        <v>843</v>
      </c>
      <c r="B97" s="49" t="s">
        <v>649</v>
      </c>
      <c r="C97" s="39">
        <v>6.2265998566394594E-2</v>
      </c>
      <c r="D97" s="50">
        <v>6.2173906219444748E-2</v>
      </c>
    </row>
    <row r="98" spans="1:4" x14ac:dyDescent="0.25">
      <c r="A98" s="48" t="s">
        <v>844</v>
      </c>
      <c r="B98" s="49" t="s">
        <v>1181</v>
      </c>
      <c r="C98" s="39">
        <v>6.2314923886843315E-2</v>
      </c>
      <c r="D98" s="50">
        <v>6.2164815376392082E-2</v>
      </c>
    </row>
    <row r="99" spans="1:4" x14ac:dyDescent="0.25">
      <c r="A99" s="48" t="s">
        <v>845</v>
      </c>
      <c r="B99" s="49" t="s">
        <v>1217</v>
      </c>
      <c r="C99" s="39">
        <v>5.9224684174192924E-2</v>
      </c>
      <c r="D99" s="50">
        <v>5.9167604827207836E-2</v>
      </c>
    </row>
    <row r="100" spans="1:4" x14ac:dyDescent="0.25">
      <c r="A100" s="48" t="s">
        <v>846</v>
      </c>
      <c r="B100" s="49" t="s">
        <v>1216</v>
      </c>
      <c r="C100" s="39">
        <v>6.2952821680346036E-2</v>
      </c>
      <c r="D100" s="50">
        <v>6.2799395453228199E-2</v>
      </c>
    </row>
    <row r="101" spans="1:4" x14ac:dyDescent="0.25">
      <c r="A101" s="48"/>
      <c r="B101" s="49"/>
      <c r="C101" s="39"/>
      <c r="D101" s="50"/>
    </row>
    <row r="102" spans="1:4" x14ac:dyDescent="0.25">
      <c r="A102" s="48"/>
      <c r="B102" s="49"/>
      <c r="C102" s="39"/>
      <c r="D102" s="50"/>
    </row>
    <row r="103" spans="1:4" x14ac:dyDescent="0.25">
      <c r="A103" s="48"/>
      <c r="B103" s="49"/>
      <c r="C103" s="39"/>
      <c r="D103" s="50"/>
    </row>
    <row r="104" spans="1:4" x14ac:dyDescent="0.25">
      <c r="A104" s="48"/>
      <c r="B104" s="49"/>
      <c r="C104" s="39"/>
      <c r="D104" s="50"/>
    </row>
    <row r="105" spans="1:4" x14ac:dyDescent="0.25">
      <c r="A105" s="48"/>
      <c r="B105" s="49"/>
      <c r="C105" s="39"/>
      <c r="D105" s="50"/>
    </row>
    <row r="106" spans="1:4" x14ac:dyDescent="0.25">
      <c r="A106" s="48"/>
      <c r="B106" s="49"/>
      <c r="C106" s="39"/>
      <c r="D106" s="50"/>
    </row>
    <row r="107" spans="1:4" x14ac:dyDescent="0.25">
      <c r="A107" s="48"/>
      <c r="B107" s="49"/>
      <c r="C107" s="39"/>
      <c r="D107" s="50"/>
    </row>
    <row r="108" spans="1:4" x14ac:dyDescent="0.25">
      <c r="A108" s="48"/>
      <c r="B108" s="49"/>
      <c r="C108" s="39"/>
      <c r="D108" s="50"/>
    </row>
    <row r="109" spans="1:4" x14ac:dyDescent="0.25">
      <c r="A109" s="48"/>
      <c r="B109" s="49"/>
      <c r="C109" s="39"/>
      <c r="D109" s="50"/>
    </row>
    <row r="110" spans="1:4" x14ac:dyDescent="0.25">
      <c r="A110" s="48"/>
      <c r="B110" s="49"/>
      <c r="C110" s="39"/>
      <c r="D110" s="50"/>
    </row>
    <row r="111" spans="1:4" x14ac:dyDescent="0.25">
      <c r="A111" s="48"/>
      <c r="B111" s="49"/>
      <c r="C111" s="39"/>
      <c r="D111" s="50"/>
    </row>
    <row r="112" spans="1:4" x14ac:dyDescent="0.25">
      <c r="A112" s="48"/>
      <c r="B112" s="49"/>
      <c r="C112" s="39"/>
      <c r="D112" s="50"/>
    </row>
    <row r="113" spans="1:4" x14ac:dyDescent="0.25">
      <c r="A113" s="48"/>
      <c r="B113" s="49"/>
      <c r="C113" s="39"/>
      <c r="D113" s="50"/>
    </row>
    <row r="114" spans="1:4" x14ac:dyDescent="0.25">
      <c r="A114" s="48"/>
      <c r="B114" s="49"/>
      <c r="C114" s="39"/>
      <c r="D114" s="50"/>
    </row>
    <row r="115" spans="1:4" x14ac:dyDescent="0.25">
      <c r="A115" s="48"/>
      <c r="B115" s="49"/>
      <c r="C115" s="39"/>
      <c r="D115" s="50"/>
    </row>
    <row r="116" spans="1:4" x14ac:dyDescent="0.25">
      <c r="A116" s="48"/>
      <c r="B116" s="49"/>
      <c r="C116" s="39"/>
      <c r="D116" s="50"/>
    </row>
    <row r="117" spans="1:4" x14ac:dyDescent="0.25">
      <c r="A117" s="48"/>
      <c r="B117" s="49"/>
      <c r="C117" s="39"/>
      <c r="D117" s="50"/>
    </row>
    <row r="118" spans="1:4" x14ac:dyDescent="0.25">
      <c r="A118" s="48"/>
      <c r="B118" s="49"/>
      <c r="C118" s="39"/>
      <c r="D118" s="50"/>
    </row>
    <row r="119" spans="1:4" x14ac:dyDescent="0.25">
      <c r="A119" s="48"/>
      <c r="B119" s="49"/>
      <c r="C119" s="39"/>
      <c r="D119" s="50"/>
    </row>
    <row r="120" spans="1:4" x14ac:dyDescent="0.25">
      <c r="A120" s="48"/>
      <c r="B120" s="49"/>
      <c r="C120" s="39"/>
      <c r="D120" s="50"/>
    </row>
    <row r="121" spans="1:4" x14ac:dyDescent="0.25">
      <c r="A121" s="48"/>
      <c r="B121" s="49"/>
      <c r="C121" s="39"/>
      <c r="D121" s="50"/>
    </row>
    <row r="122" spans="1:4" x14ac:dyDescent="0.25">
      <c r="A122" s="48"/>
      <c r="B122" s="49"/>
      <c r="C122" s="39"/>
      <c r="D122" s="50"/>
    </row>
    <row r="123" spans="1:4" x14ac:dyDescent="0.25">
      <c r="A123" s="48"/>
      <c r="B123" s="49"/>
      <c r="C123" s="39"/>
      <c r="D123" s="50"/>
    </row>
    <row r="124" spans="1:4" x14ac:dyDescent="0.25">
      <c r="A124" s="48"/>
      <c r="B124" s="49"/>
      <c r="C124" s="39"/>
      <c r="D124" s="50"/>
    </row>
    <row r="125" spans="1:4" x14ac:dyDescent="0.25">
      <c r="A125" s="48"/>
      <c r="B125" s="49"/>
      <c r="C125" s="39"/>
      <c r="D125" s="50"/>
    </row>
    <row r="126" spans="1:4" x14ac:dyDescent="0.25">
      <c r="A126" s="48"/>
      <c r="B126" s="49"/>
      <c r="C126" s="39"/>
      <c r="D126" s="50"/>
    </row>
    <row r="127" spans="1:4" x14ac:dyDescent="0.25">
      <c r="A127" s="48"/>
      <c r="B127" s="49"/>
      <c r="C127" s="39"/>
      <c r="D127" s="50"/>
    </row>
    <row r="128" spans="1:4" x14ac:dyDescent="0.25">
      <c r="A128" s="48"/>
      <c r="B128" s="49"/>
      <c r="C128" s="39"/>
      <c r="D128" s="50"/>
    </row>
    <row r="129" spans="1:4" x14ac:dyDescent="0.25">
      <c r="A129" s="48"/>
      <c r="B129" s="49"/>
      <c r="C129" s="39"/>
      <c r="D129" s="50"/>
    </row>
    <row r="130" spans="1:4" x14ac:dyDescent="0.25">
      <c r="A130" s="48"/>
      <c r="B130" s="49"/>
      <c r="C130" s="39"/>
      <c r="D130" s="50"/>
    </row>
    <row r="131" spans="1:4" x14ac:dyDescent="0.25">
      <c r="A131" s="48"/>
      <c r="B131" s="49"/>
      <c r="C131" s="39"/>
      <c r="D131" s="50"/>
    </row>
    <row r="132" spans="1:4" x14ac:dyDescent="0.25">
      <c r="A132" s="48"/>
      <c r="B132" s="49"/>
      <c r="C132" s="39"/>
      <c r="D132" s="50"/>
    </row>
    <row r="133" spans="1:4" x14ac:dyDescent="0.25">
      <c r="A133" s="48"/>
      <c r="B133" s="49"/>
      <c r="C133" s="39"/>
      <c r="D133" s="50"/>
    </row>
    <row r="134" spans="1:4" x14ac:dyDescent="0.25">
      <c r="A134" s="48"/>
      <c r="B134" s="49"/>
      <c r="C134" s="39"/>
      <c r="D134" s="50"/>
    </row>
  </sheetData>
  <mergeCells count="6">
    <mergeCell ref="A1:D1"/>
    <mergeCell ref="A2:D2"/>
    <mergeCell ref="A3:A4"/>
    <mergeCell ref="B3:B4"/>
    <mergeCell ref="C3:C4"/>
    <mergeCell ref="D3:D4"/>
  </mergeCells>
  <pageMargins left="0.7" right="0.7" top="0.75" bottom="0.75" header="0.3" footer="0.3"/>
  <pageSetup scale="33" orientation="portrait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80" zoomScaleSheetLayoutView="80" workbookViewId="0">
      <selection activeCell="J6" sqref="J6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3" width="37.140625" style="1" customWidth="1"/>
    <col min="4" max="4" width="38.710937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3" s="2" customFormat="1" ht="60" customHeight="1" x14ac:dyDescent="0.2">
      <c r="A1" s="139"/>
      <c r="B1" s="139"/>
      <c r="C1" s="139"/>
      <c r="D1" s="139"/>
      <c r="E1" s="139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3" s="2" customFormat="1" ht="50.1" customHeight="1" thickBot="1" x14ac:dyDescent="0.25">
      <c r="A2" s="129" t="str">
        <f>"GROUPEMENT DES COA EN VIGUEUR LE "&amp;'OPTIONS - INTERVALLES DE MARGE'!A1</f>
        <v>GROUPEMENT DES COA EN VIGUEUR LE 12 MAY 2025</v>
      </c>
      <c r="B2" s="130"/>
      <c r="C2" s="130"/>
      <c r="D2" s="130"/>
      <c r="E2" s="130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3" s="5" customFormat="1" ht="15" customHeight="1" x14ac:dyDescent="0.2">
      <c r="A3" s="3"/>
      <c r="B3" s="140" t="s">
        <v>35</v>
      </c>
      <c r="C3" s="127" t="s">
        <v>5</v>
      </c>
      <c r="D3" s="127" t="s">
        <v>10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3" s="5" customFormat="1" ht="15" customHeight="1" x14ac:dyDescent="0.2">
      <c r="A4" s="3"/>
      <c r="B4" s="141"/>
      <c r="C4" s="142"/>
      <c r="D4" s="142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3" s="5" customFormat="1" x14ac:dyDescent="0.2">
      <c r="A5" s="3"/>
      <c r="B5" s="136">
        <v>1</v>
      </c>
      <c r="C5" s="6" t="s">
        <v>847</v>
      </c>
      <c r="D5" s="6">
        <v>202506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3" s="5" customFormat="1" ht="15.75" customHeight="1" x14ac:dyDescent="0.2">
      <c r="A6" s="3"/>
      <c r="B6" s="137"/>
      <c r="C6" s="6" t="s">
        <v>848</v>
      </c>
      <c r="D6" s="94">
        <v>202507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3" s="5" customFormat="1" ht="15" customHeight="1" x14ac:dyDescent="0.2">
      <c r="A7" s="3"/>
      <c r="B7" s="137"/>
      <c r="C7" s="9" t="s">
        <v>849</v>
      </c>
      <c r="D7" s="9">
        <v>202508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3" s="5" customFormat="1" ht="15.75" customHeight="1" thickBot="1" x14ac:dyDescent="0.25">
      <c r="A8" s="3"/>
      <c r="B8" s="138"/>
      <c r="C8" s="7" t="s">
        <v>850</v>
      </c>
      <c r="D8" s="7">
        <v>202509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3" s="5" customFormat="1" x14ac:dyDescent="0.2">
      <c r="A9" s="10"/>
      <c r="B9" s="11"/>
      <c r="C9" s="3"/>
      <c r="D9" s="3"/>
      <c r="E9" s="3"/>
      <c r="F9" s="1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3" s="2" customFormat="1" ht="50.1" customHeight="1" thickBot="1" x14ac:dyDescent="0.25">
      <c r="A10" s="129" t="str">
        <f>"IMPUTATIONS POUR POSITION MIXTE INTRA-MARCHANDISE - 'BUTTERFLY' MENSUEL EN VIGUEUR LE "&amp;'OPTIONS - INTERVALLES DE MARGE'!A1</f>
        <v>IMPUTATIONS POUR POSITION MIXTE INTRA-MARCHANDISE - 'BUTTERFLY' MENSUEL EN VIGUEUR LE 12 MAY 2025</v>
      </c>
      <c r="B10" s="130"/>
      <c r="C10" s="130"/>
      <c r="D10" s="130"/>
      <c r="E10" s="130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1"/>
      <c r="AW10" s="1"/>
      <c r="AX10" s="1"/>
      <c r="AY10" s="1"/>
      <c r="AZ10" s="1"/>
      <c r="BA10" s="1"/>
      <c r="BB10" s="1"/>
      <c r="BC10" s="1"/>
      <c r="BD10" s="1"/>
      <c r="BE10" s="1"/>
      <c r="BF10" s="1"/>
      <c r="BG10" s="1"/>
      <c r="BH10" s="1"/>
      <c r="BI10" s="1"/>
      <c r="BJ10" s="1"/>
      <c r="BK10" s="1"/>
      <c r="BL10" s="1"/>
      <c r="BM10" s="1"/>
      <c r="BN10" s="1"/>
      <c r="BO10" s="1"/>
      <c r="BP10" s="1"/>
      <c r="BQ10" s="1"/>
      <c r="BR10" s="1"/>
      <c r="BS10" s="1"/>
      <c r="BT10" s="1"/>
      <c r="BU10" s="1"/>
      <c r="BV10" s="1"/>
      <c r="BW10" s="1"/>
      <c r="BX10" s="1"/>
      <c r="BY10" s="1"/>
      <c r="BZ10" s="1"/>
      <c r="CA10" s="1"/>
      <c r="CB10" s="1"/>
      <c r="CC10" s="1"/>
      <c r="CD10" s="1"/>
      <c r="CE10" s="1"/>
      <c r="CF10" s="1"/>
      <c r="CG10" s="1"/>
      <c r="CH10" s="1"/>
      <c r="CI10" s="1"/>
      <c r="CJ10" s="1"/>
      <c r="CK10" s="1"/>
      <c r="CL10" s="1"/>
      <c r="CM10" s="1"/>
      <c r="CN10" s="1"/>
      <c r="CO10" s="1"/>
      <c r="CP10" s="1"/>
      <c r="CQ10" s="1"/>
      <c r="CR10" s="1"/>
      <c r="CS10" s="1"/>
      <c r="CT10" s="1"/>
      <c r="CU10" s="1"/>
      <c r="CV10" s="1"/>
      <c r="CW10" s="1"/>
      <c r="CX10" s="1"/>
      <c r="CY10" s="1"/>
      <c r="CZ10" s="1"/>
      <c r="DA10" s="1"/>
      <c r="DB10" s="1"/>
      <c r="DC10" s="1"/>
      <c r="DD10" s="1"/>
      <c r="DE10" s="1"/>
      <c r="DF10" s="1"/>
      <c r="DG10" s="1"/>
      <c r="DH10" s="1"/>
      <c r="DI10" s="1"/>
      <c r="DJ10" s="1"/>
      <c r="DK10" s="1"/>
      <c r="DL10" s="1"/>
      <c r="DM10" s="1"/>
      <c r="DN10" s="1"/>
      <c r="DO10" s="1"/>
      <c r="DP10" s="1"/>
      <c r="DQ10" s="1"/>
      <c r="DR10" s="1"/>
      <c r="DS10" s="1"/>
      <c r="DT10" s="1"/>
      <c r="DU10" s="1"/>
      <c r="DV10" s="1"/>
      <c r="DW10" s="1"/>
      <c r="DX10" s="1"/>
      <c r="DY10" s="1"/>
      <c r="DZ10" s="1"/>
      <c r="EA10" s="1"/>
      <c r="EB10" s="1"/>
      <c r="EC10" s="1"/>
      <c r="ED10" s="1"/>
      <c r="EE10" s="1"/>
      <c r="EF10" s="1"/>
      <c r="EG10" s="1"/>
      <c r="EH10" s="1"/>
      <c r="EI10" s="1"/>
      <c r="EJ10" s="1"/>
      <c r="EK10" s="1"/>
      <c r="EL10" s="1"/>
      <c r="EM10" s="1"/>
      <c r="EN10" s="1"/>
      <c r="EO10" s="1"/>
      <c r="EP10" s="1"/>
      <c r="EQ10" s="1"/>
      <c r="ER10" s="1"/>
      <c r="ES10" s="1"/>
      <c r="ET10" s="1"/>
      <c r="EU10" s="1"/>
      <c r="EV10" s="1"/>
      <c r="EW10" s="1"/>
    </row>
    <row r="11" spans="1:153" s="2" customFormat="1" ht="15" customHeight="1" x14ac:dyDescent="0.2">
      <c r="A11" s="3"/>
      <c r="B11" s="133" t="s">
        <v>7</v>
      </c>
      <c r="C11" s="127" t="s">
        <v>8</v>
      </c>
      <c r="D11" s="127" t="s">
        <v>9</v>
      </c>
      <c r="E11" s="3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</row>
    <row r="12" spans="1:153" s="2" customFormat="1" ht="15" customHeight="1" thickBot="1" x14ac:dyDescent="0.25">
      <c r="A12" s="3"/>
      <c r="B12" s="134"/>
      <c r="C12" s="135"/>
      <c r="D12" s="135"/>
      <c r="E12" s="3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</row>
    <row r="13" spans="1:153" s="2" customFormat="1" ht="14.25" customHeight="1" x14ac:dyDescent="0.2">
      <c r="A13" s="3"/>
      <c r="B13" s="85" t="s">
        <v>851</v>
      </c>
      <c r="C13" s="13">
        <v>696</v>
      </c>
      <c r="D13" s="13">
        <v>696</v>
      </c>
      <c r="E13" s="3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</row>
    <row r="14" spans="1:153" s="2" customFormat="1" ht="15" customHeight="1" thickBot="1" x14ac:dyDescent="0.25">
      <c r="A14" s="3"/>
      <c r="B14" s="86" t="s">
        <v>852</v>
      </c>
      <c r="C14" s="14">
        <v>420</v>
      </c>
      <c r="D14" s="14">
        <v>420</v>
      </c>
      <c r="E14" s="3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</row>
    <row r="15" spans="1:153" s="18" customFormat="1" x14ac:dyDescent="0.2">
      <c r="A15" s="15"/>
      <c r="B15" s="16"/>
      <c r="C15" s="17"/>
      <c r="D15" s="17"/>
      <c r="E15" s="3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</row>
    <row r="16" spans="1:153" s="18" customFormat="1" ht="50.1" customHeight="1" thickBot="1" x14ac:dyDescent="0.25">
      <c r="A16" s="129" t="str">
        <f>"IMPUTATIONS POUR POSITION MIXTE INTRA-MARCHANDISE - INTERMENSUELLE EN VIGUEUR LE "&amp;'OPTIONS - INTERVALLES DE MARGE'!A1</f>
        <v>IMPUTATIONS POUR POSITION MIXTE INTRA-MARCHANDISE - INTERMENSUELLE EN VIGUEUR LE 12 MAY 2025</v>
      </c>
      <c r="B16" s="130"/>
      <c r="C16" s="130"/>
      <c r="D16" s="130"/>
      <c r="E16" s="130"/>
      <c r="F16" s="1"/>
      <c r="G16" s="4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</row>
    <row r="17" spans="2:154" s="18" customFormat="1" ht="14.25" customHeight="1" x14ac:dyDescent="0.2">
      <c r="B17" s="131" t="s">
        <v>0</v>
      </c>
      <c r="C17" s="127">
        <v>1</v>
      </c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</row>
    <row r="18" spans="2:154" s="18" customFormat="1" ht="15" customHeight="1" thickBot="1" x14ac:dyDescent="0.25">
      <c r="B18" s="132"/>
      <c r="C18" s="128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1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  <c r="ES18" s="1"/>
      <c r="ET18" s="1"/>
      <c r="EU18" s="1"/>
      <c r="EV18" s="1"/>
      <c r="EW18" s="1"/>
      <c r="EX18" s="1"/>
    </row>
    <row r="19" spans="2:154" s="18" customFormat="1" ht="15.75" thickBot="1" x14ac:dyDescent="0.25">
      <c r="B19" s="32">
        <v>1</v>
      </c>
      <c r="C19" s="97">
        <v>481</v>
      </c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1"/>
      <c r="DG19" s="1"/>
      <c r="DH19" s="1"/>
      <c r="DI19" s="1"/>
      <c r="DJ19" s="1"/>
      <c r="DK19" s="1"/>
      <c r="DL19" s="1"/>
      <c r="DM19" s="1"/>
      <c r="DN19" s="1"/>
      <c r="DO19" s="1"/>
      <c r="DP19" s="1"/>
      <c r="DQ19" s="1"/>
      <c r="DR19" s="1"/>
      <c r="DS19" s="1"/>
      <c r="DT19" s="1"/>
      <c r="DU19" s="1"/>
      <c r="DV19" s="1"/>
      <c r="DW19" s="1"/>
      <c r="DX19" s="1"/>
      <c r="DY19" s="1"/>
      <c r="DZ19" s="1"/>
      <c r="EA19" s="1"/>
      <c r="EB19" s="1"/>
      <c r="EC19" s="1"/>
      <c r="ED19" s="1"/>
      <c r="EE19" s="1"/>
      <c r="EF19" s="1"/>
      <c r="EG19" s="1"/>
      <c r="EH19" s="1"/>
      <c r="EI19" s="1"/>
      <c r="EJ19" s="1"/>
      <c r="EK19" s="1"/>
      <c r="EL19" s="1"/>
      <c r="EM19" s="1"/>
      <c r="EN19" s="1"/>
      <c r="EO19" s="1"/>
      <c r="EP19" s="1"/>
      <c r="EQ19" s="1"/>
      <c r="ER19" s="1"/>
      <c r="ES19" s="1"/>
      <c r="ET19" s="1"/>
      <c r="EU19" s="1"/>
      <c r="EV19" s="1"/>
      <c r="EW19" s="1"/>
      <c r="EX19" s="1"/>
    </row>
    <row r="20" spans="2:154" x14ac:dyDescent="0.2"/>
    <row r="21" spans="2:154" ht="15" customHeight="1" x14ac:dyDescent="0.2"/>
    <row r="22" spans="2:154" ht="15" customHeight="1" x14ac:dyDescent="0.2"/>
    <row r="23" spans="2:154" ht="15" customHeight="1" x14ac:dyDescent="0.2"/>
    <row r="24" spans="2:154" ht="15" customHeight="1" x14ac:dyDescent="0.2"/>
    <row r="25" spans="2:154" ht="15" customHeight="1" x14ac:dyDescent="0.2"/>
    <row r="26" spans="2:154" ht="15" customHeight="1" x14ac:dyDescent="0.2"/>
    <row r="27" spans="2:154" ht="15" customHeight="1" x14ac:dyDescent="0.2"/>
    <row r="28" spans="2:154" ht="15" customHeight="1" x14ac:dyDescent="0.2"/>
    <row r="29" spans="2:154" ht="15" customHeight="1" x14ac:dyDescent="0.2"/>
    <row r="30" spans="2:154" ht="15" customHeight="1" x14ac:dyDescent="0.2"/>
    <row r="31" spans="2:154" ht="15" customHeight="1" x14ac:dyDescent="0.2"/>
    <row r="32" spans="2:154" ht="15" customHeight="1" x14ac:dyDescent="0.2"/>
    <row r="33" ht="15" customHeight="1" x14ac:dyDescent="0.2"/>
    <row r="34" ht="15" customHeight="1" x14ac:dyDescent="0.2"/>
    <row r="35" ht="15" customHeight="1" x14ac:dyDescent="0.2"/>
    <row r="36" ht="15" customHeight="1" x14ac:dyDescent="0.2"/>
    <row r="37" ht="15" customHeight="1" x14ac:dyDescent="0.2"/>
    <row r="38" ht="15" customHeight="1" x14ac:dyDescent="0.2"/>
    <row r="39" ht="15" customHeight="1" x14ac:dyDescent="0.2"/>
    <row r="40" ht="15" customHeight="1" x14ac:dyDescent="0.2"/>
    <row r="41" ht="15" customHeight="1" x14ac:dyDescent="0.2"/>
    <row r="42" ht="15" customHeight="1" x14ac:dyDescent="0.2"/>
    <row r="43" ht="15" customHeight="1" x14ac:dyDescent="0.2"/>
    <row r="44" ht="15" customHeight="1" x14ac:dyDescent="0.2"/>
    <row r="45" ht="15" customHeight="1" x14ac:dyDescent="0.2"/>
    <row r="46" ht="15" customHeight="1" x14ac:dyDescent="0.2"/>
    <row r="47" ht="15" customHeight="1" x14ac:dyDescent="0.2"/>
    <row r="48" ht="15" customHeight="1" x14ac:dyDescent="0.2"/>
    <row r="49" ht="15" customHeight="1" x14ac:dyDescent="0.2"/>
    <row r="50" ht="15" customHeight="1" x14ac:dyDescent="0.2"/>
    <row r="51" ht="15" customHeight="1" x14ac:dyDescent="0.2"/>
    <row r="52" ht="15" customHeight="1" x14ac:dyDescent="0.2"/>
    <row r="53" ht="15" customHeight="1" x14ac:dyDescent="0.2"/>
    <row r="54" ht="15" customHeight="1" x14ac:dyDescent="0.2"/>
    <row r="55" ht="15" customHeight="1" x14ac:dyDescent="0.2"/>
    <row r="56" ht="15" customHeight="1" x14ac:dyDescent="0.2"/>
    <row r="57" ht="15" customHeight="1" x14ac:dyDescent="0.2"/>
    <row r="58" ht="15" customHeight="1" x14ac:dyDescent="0.2"/>
    <row r="59" ht="15" customHeight="1" x14ac:dyDescent="0.2"/>
    <row r="60" ht="15" customHeight="1" x14ac:dyDescent="0.2"/>
    <row r="61" ht="15" customHeight="1" x14ac:dyDescent="0.2"/>
    <row r="62" ht="15" customHeight="1" x14ac:dyDescent="0.2"/>
    <row r="63" ht="15" customHeight="1" x14ac:dyDescent="0.2"/>
    <row r="64" ht="15" customHeight="1" x14ac:dyDescent="0.2"/>
    <row r="65" ht="15" customHeight="1" x14ac:dyDescent="0.2"/>
    <row r="66" ht="15" customHeight="1" x14ac:dyDescent="0.2"/>
    <row r="67" ht="15" customHeight="1" x14ac:dyDescent="0.2"/>
    <row r="68" ht="15" customHeight="1" x14ac:dyDescent="0.2"/>
    <row r="69" ht="15" customHeight="1" x14ac:dyDescent="0.2"/>
    <row r="70" ht="15" customHeight="1" x14ac:dyDescent="0.2"/>
    <row r="71" ht="15" customHeight="1" x14ac:dyDescent="0.2"/>
    <row r="72" ht="15" customHeight="1" x14ac:dyDescent="0.2"/>
    <row r="73" ht="15" customHeight="1" x14ac:dyDescent="0.2"/>
    <row r="74" ht="15" customHeight="1" x14ac:dyDescent="0.2"/>
    <row r="75" ht="15" customHeight="1" x14ac:dyDescent="0.2"/>
    <row r="76" ht="15" customHeight="1" x14ac:dyDescent="0.2"/>
    <row r="77" ht="15" customHeight="1" x14ac:dyDescent="0.2"/>
    <row r="78" ht="15" customHeight="1" x14ac:dyDescent="0.2"/>
    <row r="79" ht="15" customHeight="1" x14ac:dyDescent="0.2"/>
    <row r="80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5" customHeight="1" x14ac:dyDescent="0.2"/>
    <row r="135" ht="15" customHeight="1" x14ac:dyDescent="0.2"/>
    <row r="136" ht="14.25" customHeight="1" x14ac:dyDescent="0.2"/>
    <row r="137" ht="14.25" customHeight="1" x14ac:dyDescent="0.2"/>
    <row r="138" ht="14.25" customHeight="1" x14ac:dyDescent="0.2"/>
    <row r="139" ht="14.25" customHeight="1" x14ac:dyDescent="0.2"/>
    <row r="140" ht="14.25" customHeight="1" x14ac:dyDescent="0.2"/>
    <row r="141" ht="14.25" customHeight="1" x14ac:dyDescent="0.2"/>
    <row r="142" ht="14.25" customHeight="1" x14ac:dyDescent="0.2"/>
    <row r="143" ht="14.25" customHeight="1" x14ac:dyDescent="0.2"/>
    <row r="144" ht="14.25" customHeight="1" x14ac:dyDescent="0.2"/>
    <row r="145" ht="14.25" customHeight="1" x14ac:dyDescent="0.2"/>
    <row r="146" ht="14.25" customHeight="1" x14ac:dyDescent="0.2"/>
    <row r="147" ht="14.25" customHeight="1" x14ac:dyDescent="0.2"/>
    <row r="148" ht="14.25" customHeight="1" x14ac:dyDescent="0.2"/>
    <row r="149" ht="14.25" customHeight="1" x14ac:dyDescent="0.2"/>
    <row r="150" ht="14.25" customHeight="1" x14ac:dyDescent="0.2"/>
    <row r="151" ht="14.25" customHeight="1" x14ac:dyDescent="0.2"/>
    <row r="152" ht="14.25" customHeight="1" x14ac:dyDescent="0.2"/>
    <row r="153" ht="14.25" customHeight="1" x14ac:dyDescent="0.2"/>
    <row r="154" ht="14.25" customHeight="1" x14ac:dyDescent="0.2"/>
    <row r="155" ht="14.25" customHeight="1" x14ac:dyDescent="0.2"/>
    <row r="156" ht="14.25" customHeight="1" x14ac:dyDescent="0.2"/>
    <row r="157" ht="14.25" customHeight="1" x14ac:dyDescent="0.2"/>
    <row r="158" ht="14.25" customHeight="1" x14ac:dyDescent="0.2"/>
    <row r="159" ht="14.25" customHeight="1" x14ac:dyDescent="0.2"/>
    <row r="160" ht="14.25" customHeight="1" x14ac:dyDescent="0.2"/>
    <row r="161" ht="14.25" customHeight="1" x14ac:dyDescent="0.2"/>
    <row r="162" ht="14.25" customHeight="1" x14ac:dyDescent="0.2"/>
    <row r="163" ht="14.25" customHeight="1" x14ac:dyDescent="0.2"/>
    <row r="164" ht="14.25" customHeight="1" x14ac:dyDescent="0.2"/>
    <row r="165" ht="14.25" customHeight="1" x14ac:dyDescent="0.2"/>
    <row r="166" ht="14.25" customHeight="1" x14ac:dyDescent="0.2"/>
    <row r="167" ht="14.25" customHeight="1" x14ac:dyDescent="0.2"/>
    <row r="168" ht="14.25" customHeight="1" x14ac:dyDescent="0.2"/>
    <row r="169" ht="14.25" customHeight="1" x14ac:dyDescent="0.2"/>
    <row r="170" ht="14.25" customHeight="1" x14ac:dyDescent="0.2"/>
    <row r="171" ht="14.25" customHeight="1" x14ac:dyDescent="0.2"/>
    <row r="172" ht="14.25" customHeight="1" x14ac:dyDescent="0.2"/>
    <row r="173" ht="14.25" customHeight="1" x14ac:dyDescent="0.2"/>
    <row r="174" ht="14.25" customHeight="1" x14ac:dyDescent="0.2"/>
    <row r="175" ht="14.25" customHeight="1" x14ac:dyDescent="0.2"/>
    <row r="176" ht="14.25" customHeight="1" x14ac:dyDescent="0.2"/>
    <row r="177" ht="14.25" customHeight="1" x14ac:dyDescent="0.2"/>
    <row r="178" ht="14.25" customHeight="1" x14ac:dyDescent="0.2"/>
    <row r="179" ht="14.25" customHeight="1" x14ac:dyDescent="0.2"/>
    <row r="180" ht="14.25" customHeight="1" x14ac:dyDescent="0.2"/>
    <row r="181" ht="14.25" customHeight="1" x14ac:dyDescent="0.2"/>
    <row r="182" ht="14.25" customHeight="1" x14ac:dyDescent="0.2"/>
    <row r="183" ht="14.25" customHeight="1" x14ac:dyDescent="0.2"/>
    <row r="184" ht="14.25" customHeight="1" x14ac:dyDescent="0.2"/>
  </sheetData>
  <mergeCells count="13">
    <mergeCell ref="B5:B8"/>
    <mergeCell ref="A1:E1"/>
    <mergeCell ref="A2:E2"/>
    <mergeCell ref="B3:B4"/>
    <mergeCell ref="C3:C4"/>
    <mergeCell ref="D3:D4"/>
    <mergeCell ref="A10:E10"/>
    <mergeCell ref="B11:B12"/>
    <mergeCell ref="C11:C12"/>
    <mergeCell ref="D11:D12"/>
    <mergeCell ref="C17:C18"/>
    <mergeCell ref="A16:E16"/>
    <mergeCell ref="B17:B18"/>
  </mergeCells>
  <conditionalFormatting sqref="C19">
    <cfRule type="cellIs" dxfId="4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80" zoomScaleSheetLayoutView="80" workbookViewId="0">
      <selection activeCell="B63" sqref="B63:B64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3" width="37.140625" style="1" customWidth="1"/>
    <col min="4" max="4" width="38.710937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3" s="2" customFormat="1" ht="60" customHeight="1" x14ac:dyDescent="0.2">
      <c r="A1" s="139"/>
      <c r="B1" s="139"/>
      <c r="C1" s="139"/>
      <c r="D1" s="139"/>
      <c r="E1" s="139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3" s="2" customFormat="1" ht="50.1" customHeight="1" thickBot="1" x14ac:dyDescent="0.25">
      <c r="A2" s="129" t="str">
        <f>"GROUPEMENT DES CRA EN VIGUEUR LE "&amp;'OPTIONS - INTERVALLES DE MARGE'!A1</f>
        <v>GROUPEMENT DES CRA EN VIGUEUR LE 12 MAY 2025</v>
      </c>
      <c r="B2" s="130"/>
      <c r="C2" s="130"/>
      <c r="D2" s="130"/>
      <c r="E2" s="130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3" s="5" customFormat="1" ht="15" customHeight="1" x14ac:dyDescent="0.2">
      <c r="A3" s="3"/>
      <c r="B3" s="140" t="s">
        <v>35</v>
      </c>
      <c r="C3" s="127" t="s">
        <v>5</v>
      </c>
      <c r="D3" s="127" t="s">
        <v>10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3" s="5" customFormat="1" ht="15" customHeight="1" x14ac:dyDescent="0.2">
      <c r="A4" s="3"/>
      <c r="B4" s="141"/>
      <c r="C4" s="142"/>
      <c r="D4" s="142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3" s="5" customFormat="1" x14ac:dyDescent="0.2">
      <c r="A5" s="3"/>
      <c r="B5" s="136">
        <v>1</v>
      </c>
      <c r="C5" s="6" t="s">
        <v>853</v>
      </c>
      <c r="D5" s="6">
        <v>202506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3" s="5" customFormat="1" ht="15" thickBot="1" x14ac:dyDescent="0.25">
      <c r="A6" s="3"/>
      <c r="B6" s="138"/>
      <c r="C6" s="7" t="s">
        <v>854</v>
      </c>
      <c r="D6" s="7">
        <v>202509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3" s="5" customFormat="1" x14ac:dyDescent="0.2">
      <c r="A7" s="3"/>
      <c r="B7" s="148">
        <v>2</v>
      </c>
      <c r="C7" s="8" t="s">
        <v>855</v>
      </c>
      <c r="D7" s="8">
        <v>202512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3" s="5" customFormat="1" ht="15" thickBot="1" x14ac:dyDescent="0.25">
      <c r="A8" s="3"/>
      <c r="B8" s="138"/>
      <c r="C8" s="7" t="s">
        <v>856</v>
      </c>
      <c r="D8" s="7">
        <v>202603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3" s="5" customFormat="1" x14ac:dyDescent="0.2">
      <c r="A9" s="3"/>
      <c r="B9" s="148">
        <v>3</v>
      </c>
      <c r="C9" s="8" t="s">
        <v>857</v>
      </c>
      <c r="D9" s="8">
        <v>202606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3" s="5" customFormat="1" x14ac:dyDescent="0.2">
      <c r="A10" s="3"/>
      <c r="B10" s="137"/>
      <c r="C10" s="6" t="s">
        <v>858</v>
      </c>
      <c r="D10" s="6">
        <v>202609</v>
      </c>
      <c r="E10" s="3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3" s="5" customFormat="1" x14ac:dyDescent="0.2">
      <c r="A11" s="3"/>
      <c r="B11" s="137"/>
      <c r="C11" s="6" t="s">
        <v>859</v>
      </c>
      <c r="D11" s="6">
        <v>202612</v>
      </c>
      <c r="E11" s="3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</row>
    <row r="12" spans="1:153" s="5" customFormat="1" ht="15" thickBot="1" x14ac:dyDescent="0.25">
      <c r="A12" s="3"/>
      <c r="B12" s="138"/>
      <c r="C12" s="7" t="s">
        <v>860</v>
      </c>
      <c r="D12" s="7">
        <v>202703</v>
      </c>
      <c r="E12" s="3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4"/>
      <c r="BP12" s="4"/>
      <c r="BQ12" s="4"/>
      <c r="BR12" s="4"/>
      <c r="BS12" s="4"/>
      <c r="BT12" s="4"/>
      <c r="BU12" s="4"/>
      <c r="BV12" s="4"/>
      <c r="BW12" s="4"/>
      <c r="BX12" s="4"/>
      <c r="BY12" s="4"/>
      <c r="BZ12" s="4"/>
      <c r="CA12" s="4"/>
      <c r="CB12" s="4"/>
      <c r="CC12" s="4"/>
      <c r="CD12" s="4"/>
      <c r="CE12" s="4"/>
      <c r="CF12" s="4"/>
      <c r="CG12" s="4"/>
      <c r="CH12" s="4"/>
      <c r="CI12" s="4"/>
      <c r="CJ12" s="4"/>
      <c r="CK12" s="4"/>
      <c r="CL12" s="4"/>
      <c r="CM12" s="4"/>
      <c r="CN12" s="4"/>
      <c r="CO12" s="4"/>
      <c r="CP12" s="4"/>
      <c r="CQ12" s="4"/>
      <c r="CR12" s="4"/>
      <c r="CS12" s="4"/>
      <c r="CT12" s="4"/>
      <c r="CU12" s="4"/>
      <c r="CV12" s="4"/>
      <c r="CW12" s="4"/>
      <c r="CX12" s="4"/>
      <c r="CY12" s="4"/>
      <c r="CZ12" s="4"/>
      <c r="DA12" s="4"/>
      <c r="DB12" s="4"/>
      <c r="DC12" s="4"/>
      <c r="DD12" s="4"/>
      <c r="DE12" s="4"/>
      <c r="DF12" s="4"/>
      <c r="DG12" s="4"/>
      <c r="DH12" s="4"/>
      <c r="DI12" s="4"/>
      <c r="DJ12" s="4"/>
      <c r="DK12" s="4"/>
      <c r="DL12" s="4"/>
      <c r="DM12" s="4"/>
      <c r="DN12" s="4"/>
      <c r="DO12" s="4"/>
      <c r="DP12" s="4"/>
      <c r="DQ12" s="4"/>
      <c r="DR12" s="4"/>
      <c r="DS12" s="4"/>
      <c r="DT12" s="4"/>
      <c r="DU12" s="4"/>
      <c r="DV12" s="4"/>
      <c r="DW12" s="4"/>
      <c r="DX12" s="4"/>
      <c r="DY12" s="4"/>
      <c r="DZ12" s="4"/>
      <c r="EA12" s="4"/>
      <c r="EB12" s="4"/>
      <c r="EC12" s="4"/>
      <c r="ED12" s="4"/>
      <c r="EE12" s="4"/>
      <c r="EF12" s="4"/>
      <c r="EG12" s="4"/>
      <c r="EH12" s="4"/>
      <c r="EI12" s="4"/>
      <c r="EJ12" s="4"/>
      <c r="EK12" s="4"/>
      <c r="EL12" s="4"/>
      <c r="EM12" s="4"/>
      <c r="EN12" s="4"/>
      <c r="EO12" s="4"/>
      <c r="EP12" s="4"/>
      <c r="EQ12" s="4"/>
      <c r="ER12" s="4"/>
      <c r="ES12" s="4"/>
      <c r="ET12" s="4"/>
      <c r="EU12" s="4"/>
      <c r="EV12" s="4"/>
      <c r="EW12" s="4"/>
    </row>
    <row r="13" spans="1:153" s="5" customFormat="1" x14ac:dyDescent="0.2">
      <c r="A13" s="3"/>
      <c r="B13" s="148">
        <v>4</v>
      </c>
      <c r="C13" s="9" t="s">
        <v>861</v>
      </c>
      <c r="D13" s="9">
        <v>202706</v>
      </c>
      <c r="E13" s="3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  <c r="BL13" s="4"/>
      <c r="BM13" s="4"/>
      <c r="BN13" s="4"/>
      <c r="BO13" s="4"/>
      <c r="BP13" s="4"/>
      <c r="BQ13" s="4"/>
      <c r="BR13" s="4"/>
      <c r="BS13" s="4"/>
      <c r="BT13" s="4"/>
      <c r="BU13" s="4"/>
      <c r="BV13" s="4"/>
      <c r="BW13" s="4"/>
      <c r="BX13" s="4"/>
      <c r="BY13" s="4"/>
      <c r="BZ13" s="4"/>
      <c r="CA13" s="4"/>
      <c r="CB13" s="4"/>
      <c r="CC13" s="4"/>
      <c r="CD13" s="4"/>
      <c r="CE13" s="4"/>
      <c r="CF13" s="4"/>
      <c r="CG13" s="4"/>
      <c r="CH13" s="4"/>
      <c r="CI13" s="4"/>
      <c r="CJ13" s="4"/>
      <c r="CK13" s="4"/>
      <c r="CL13" s="4"/>
      <c r="CM13" s="4"/>
      <c r="CN13" s="4"/>
      <c r="CO13" s="4"/>
      <c r="CP13" s="4"/>
      <c r="CQ13" s="4"/>
      <c r="CR13" s="4"/>
      <c r="CS13" s="4"/>
      <c r="CT13" s="4"/>
      <c r="CU13" s="4"/>
      <c r="CV13" s="4"/>
      <c r="CW13" s="4"/>
      <c r="CX13" s="4"/>
      <c r="CY13" s="4"/>
      <c r="CZ13" s="4"/>
      <c r="DA13" s="4"/>
      <c r="DB13" s="4"/>
      <c r="DC13" s="4"/>
      <c r="DD13" s="4"/>
      <c r="DE13" s="4"/>
      <c r="DF13" s="4"/>
      <c r="DG13" s="4"/>
      <c r="DH13" s="4"/>
      <c r="DI13" s="4"/>
      <c r="DJ13" s="4"/>
      <c r="DK13" s="4"/>
      <c r="DL13" s="4"/>
      <c r="DM13" s="4"/>
      <c r="DN13" s="4"/>
      <c r="DO13" s="4"/>
      <c r="DP13" s="4"/>
      <c r="DQ13" s="4"/>
      <c r="DR13" s="4"/>
      <c r="DS13" s="4"/>
      <c r="DT13" s="4"/>
      <c r="DU13" s="4"/>
      <c r="DV13" s="4"/>
      <c r="DW13" s="4"/>
      <c r="DX13" s="4"/>
      <c r="DY13" s="4"/>
      <c r="DZ13" s="4"/>
      <c r="EA13" s="4"/>
      <c r="EB13" s="4"/>
      <c r="EC13" s="4"/>
      <c r="ED13" s="4"/>
      <c r="EE13" s="4"/>
      <c r="EF13" s="4"/>
      <c r="EG13" s="4"/>
      <c r="EH13" s="4"/>
      <c r="EI13" s="4"/>
      <c r="EJ13" s="4"/>
      <c r="EK13" s="4"/>
      <c r="EL13" s="4"/>
      <c r="EM13" s="4"/>
      <c r="EN13" s="4"/>
      <c r="EO13" s="4"/>
      <c r="EP13" s="4"/>
      <c r="EQ13" s="4"/>
      <c r="ER13" s="4"/>
      <c r="ES13" s="4"/>
      <c r="ET13" s="4"/>
      <c r="EU13" s="4"/>
      <c r="EV13" s="4"/>
      <c r="EW13" s="4"/>
    </row>
    <row r="14" spans="1:153" s="5" customFormat="1" x14ac:dyDescent="0.2">
      <c r="A14" s="3"/>
      <c r="B14" s="137"/>
      <c r="C14" s="6" t="s">
        <v>862</v>
      </c>
      <c r="D14" s="6">
        <v>202709</v>
      </c>
      <c r="E14" s="3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/>
      <c r="BQ14" s="4"/>
      <c r="BR14" s="4"/>
      <c r="BS14" s="4"/>
      <c r="BT14" s="4"/>
      <c r="BU14" s="4"/>
      <c r="BV14" s="4"/>
      <c r="BW14" s="4"/>
      <c r="BX14" s="4"/>
      <c r="BY14" s="4"/>
      <c r="BZ14" s="4"/>
      <c r="CA14" s="4"/>
      <c r="CB14" s="4"/>
      <c r="CC14" s="4"/>
      <c r="CD14" s="4"/>
      <c r="CE14" s="4"/>
      <c r="CF14" s="4"/>
      <c r="CG14" s="4"/>
      <c r="CH14" s="4"/>
      <c r="CI14" s="4"/>
      <c r="CJ14" s="4"/>
      <c r="CK14" s="4"/>
      <c r="CL14" s="4"/>
      <c r="CM14" s="4"/>
      <c r="CN14" s="4"/>
      <c r="CO14" s="4"/>
      <c r="CP14" s="4"/>
      <c r="CQ14" s="4"/>
      <c r="CR14" s="4"/>
      <c r="CS14" s="4"/>
      <c r="CT14" s="4"/>
      <c r="CU14" s="4"/>
      <c r="CV14" s="4"/>
      <c r="CW14" s="4"/>
      <c r="CX14" s="4"/>
      <c r="CY14" s="4"/>
      <c r="CZ14" s="4"/>
      <c r="DA14" s="4"/>
      <c r="DB14" s="4"/>
      <c r="DC14" s="4"/>
      <c r="DD14" s="4"/>
      <c r="DE14" s="4"/>
      <c r="DF14" s="4"/>
      <c r="DG14" s="4"/>
      <c r="DH14" s="4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4"/>
      <c r="DZ14" s="4"/>
      <c r="EA14" s="4"/>
      <c r="EB14" s="4"/>
      <c r="EC14" s="4"/>
      <c r="ED14" s="4"/>
      <c r="EE14" s="4"/>
      <c r="EF14" s="4"/>
      <c r="EG14" s="4"/>
      <c r="EH14" s="4"/>
      <c r="EI14" s="4"/>
      <c r="EJ14" s="4"/>
      <c r="EK14" s="4"/>
      <c r="EL14" s="4"/>
      <c r="EM14" s="4"/>
      <c r="EN14" s="4"/>
      <c r="EO14" s="4"/>
      <c r="EP14" s="4"/>
      <c r="EQ14" s="4"/>
      <c r="ER14" s="4"/>
      <c r="ES14" s="4"/>
      <c r="ET14" s="4"/>
      <c r="EU14" s="4"/>
      <c r="EV14" s="4"/>
      <c r="EW14" s="4"/>
    </row>
    <row r="15" spans="1:153" s="5" customFormat="1" x14ac:dyDescent="0.2">
      <c r="A15" s="3"/>
      <c r="B15" s="137"/>
      <c r="C15" s="6" t="s">
        <v>863</v>
      </c>
      <c r="D15" s="6">
        <v>202712</v>
      </c>
      <c r="E15" s="3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  <c r="BW15" s="4"/>
      <c r="BX15" s="4"/>
      <c r="BY15" s="4"/>
      <c r="BZ15" s="4"/>
      <c r="CA15" s="4"/>
      <c r="CB15" s="4"/>
      <c r="CC15" s="4"/>
      <c r="CD15" s="4"/>
      <c r="CE15" s="4"/>
      <c r="CF15" s="4"/>
      <c r="CG15" s="4"/>
      <c r="CH15" s="4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4"/>
      <c r="DE15" s="4"/>
      <c r="DF15" s="4"/>
      <c r="DG15" s="4"/>
      <c r="DH15" s="4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4"/>
      <c r="EE15" s="4"/>
      <c r="EF15" s="4"/>
      <c r="EG15" s="4"/>
      <c r="EH15" s="4"/>
      <c r="EI15" s="4"/>
      <c r="EJ15" s="4"/>
      <c r="EK15" s="4"/>
      <c r="EL15" s="4"/>
      <c r="EM15" s="4"/>
      <c r="EN15" s="4"/>
      <c r="EO15" s="4"/>
      <c r="EP15" s="4"/>
      <c r="EQ15" s="4"/>
      <c r="ER15" s="4"/>
      <c r="ES15" s="4"/>
      <c r="ET15" s="4"/>
      <c r="EU15" s="4"/>
      <c r="EV15" s="4"/>
      <c r="EW15" s="4"/>
    </row>
    <row r="16" spans="1:153" s="5" customFormat="1" ht="15" thickBot="1" x14ac:dyDescent="0.25">
      <c r="A16" s="3"/>
      <c r="B16" s="138"/>
      <c r="C16" s="7" t="s">
        <v>864</v>
      </c>
      <c r="D16" s="7">
        <v>202803</v>
      </c>
      <c r="E16" s="3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4"/>
      <c r="ET16" s="4"/>
      <c r="EU16" s="4"/>
      <c r="EV16" s="4"/>
      <c r="EW16" s="4"/>
    </row>
    <row r="17" spans="1:153" s="5" customFormat="1" x14ac:dyDescent="0.2">
      <c r="A17" s="10"/>
      <c r="B17" s="11"/>
      <c r="C17" s="3"/>
      <c r="D17" s="3"/>
      <c r="E17" s="3"/>
      <c r="F17" s="1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  <c r="DV17" s="4"/>
      <c r="DW17" s="4"/>
      <c r="DX17" s="4"/>
      <c r="DY17" s="4"/>
      <c r="DZ17" s="4"/>
      <c r="EA17" s="4"/>
      <c r="EB17" s="4"/>
      <c r="EC17" s="4"/>
      <c r="ED17" s="4"/>
      <c r="EE17" s="4"/>
      <c r="EF17" s="4"/>
      <c r="EG17" s="4"/>
      <c r="EH17" s="4"/>
      <c r="EI17" s="4"/>
      <c r="EJ17" s="4"/>
      <c r="EK17" s="4"/>
      <c r="EL17" s="4"/>
      <c r="EM17" s="4"/>
      <c r="EN17" s="4"/>
      <c r="EO17" s="4"/>
      <c r="EP17" s="4"/>
      <c r="EQ17" s="4"/>
      <c r="ER17" s="4"/>
      <c r="ES17" s="4"/>
      <c r="ET17" s="4"/>
      <c r="EU17" s="4"/>
      <c r="EV17" s="4"/>
      <c r="EW17" s="4"/>
    </row>
    <row r="18" spans="1:153" s="2" customFormat="1" ht="50.1" customHeight="1" thickBot="1" x14ac:dyDescent="0.25">
      <c r="A18" s="129" t="str">
        <f>"IMPUTATIONS POUR POSITION MIXTE INTRA-MARCHANDISE - 'BUTTERFLY' TRIMESTRIEL EN VIGUEUR LE "&amp;'OPTIONS - INTERVALLES DE MARGE'!A1</f>
        <v>IMPUTATIONS POUR POSITION MIXTE INTRA-MARCHANDISE - 'BUTTERFLY' TRIMESTRIEL EN VIGUEUR LE 12 MAY 2025</v>
      </c>
      <c r="B18" s="130"/>
      <c r="C18" s="130"/>
      <c r="D18" s="130"/>
      <c r="E18" s="130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1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  <c r="ES18" s="1"/>
      <c r="ET18" s="1"/>
      <c r="EU18" s="1"/>
      <c r="EV18" s="1"/>
      <c r="EW18" s="1"/>
    </row>
    <row r="19" spans="1:153" s="2" customFormat="1" ht="15" customHeight="1" x14ac:dyDescent="0.2">
      <c r="A19" s="3"/>
      <c r="B19" s="133" t="s">
        <v>7</v>
      </c>
      <c r="C19" s="127" t="s">
        <v>8</v>
      </c>
      <c r="D19" s="127" t="s">
        <v>9</v>
      </c>
      <c r="E19" s="3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1"/>
      <c r="DG19" s="1"/>
      <c r="DH19" s="1"/>
      <c r="DI19" s="1"/>
      <c r="DJ19" s="1"/>
      <c r="DK19" s="1"/>
      <c r="DL19" s="1"/>
      <c r="DM19" s="1"/>
      <c r="DN19" s="1"/>
      <c r="DO19" s="1"/>
      <c r="DP19" s="1"/>
      <c r="DQ19" s="1"/>
      <c r="DR19" s="1"/>
      <c r="DS19" s="1"/>
      <c r="DT19" s="1"/>
      <c r="DU19" s="1"/>
      <c r="DV19" s="1"/>
      <c r="DW19" s="1"/>
      <c r="DX19" s="1"/>
      <c r="DY19" s="1"/>
      <c r="DZ19" s="1"/>
      <c r="EA19" s="1"/>
      <c r="EB19" s="1"/>
      <c r="EC19" s="1"/>
      <c r="ED19" s="1"/>
      <c r="EE19" s="1"/>
      <c r="EF19" s="1"/>
      <c r="EG19" s="1"/>
      <c r="EH19" s="1"/>
      <c r="EI19" s="1"/>
      <c r="EJ19" s="1"/>
      <c r="EK19" s="1"/>
      <c r="EL19" s="1"/>
      <c r="EM19" s="1"/>
      <c r="EN19" s="1"/>
      <c r="EO19" s="1"/>
      <c r="EP19" s="1"/>
      <c r="EQ19" s="1"/>
      <c r="ER19" s="1"/>
      <c r="ES19" s="1"/>
      <c r="ET19" s="1"/>
      <c r="EU19" s="1"/>
      <c r="EV19" s="1"/>
      <c r="EW19" s="1"/>
    </row>
    <row r="20" spans="1:153" s="2" customFormat="1" ht="15" customHeight="1" thickBot="1" x14ac:dyDescent="0.25">
      <c r="A20" s="3"/>
      <c r="B20" s="134"/>
      <c r="C20" s="135"/>
      <c r="D20" s="135"/>
      <c r="E20" s="3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1"/>
      <c r="BW20" s="1"/>
      <c r="BX20" s="1"/>
      <c r="BY20" s="1"/>
      <c r="BZ20" s="1"/>
      <c r="CA20" s="1"/>
      <c r="CB20" s="1"/>
      <c r="CC20" s="1"/>
      <c r="CD20" s="1"/>
      <c r="CE20" s="1"/>
      <c r="CF20" s="1"/>
      <c r="CG20" s="1"/>
      <c r="CH20" s="1"/>
      <c r="CI20" s="1"/>
      <c r="CJ20" s="1"/>
      <c r="CK20" s="1"/>
      <c r="CL20" s="1"/>
      <c r="CM20" s="1"/>
      <c r="CN20" s="1"/>
      <c r="CO20" s="1"/>
      <c r="CP20" s="1"/>
      <c r="CQ20" s="1"/>
      <c r="CR20" s="1"/>
      <c r="CS20" s="1"/>
      <c r="CT20" s="1"/>
      <c r="CU20" s="1"/>
      <c r="CV20" s="1"/>
      <c r="CW20" s="1"/>
      <c r="CX20" s="1"/>
      <c r="CY20" s="1"/>
      <c r="CZ20" s="1"/>
      <c r="DA20" s="1"/>
      <c r="DB20" s="1"/>
      <c r="DC20" s="1"/>
      <c r="DD20" s="1"/>
      <c r="DE20" s="1"/>
      <c r="DF20" s="1"/>
      <c r="DG20" s="1"/>
      <c r="DH20" s="1"/>
      <c r="DI20" s="1"/>
      <c r="DJ20" s="1"/>
      <c r="DK20" s="1"/>
      <c r="DL20" s="1"/>
      <c r="DM20" s="1"/>
      <c r="DN20" s="1"/>
      <c r="DO20" s="1"/>
      <c r="DP20" s="1"/>
      <c r="DQ20" s="1"/>
      <c r="DR20" s="1"/>
      <c r="DS20" s="1"/>
      <c r="DT20" s="1"/>
      <c r="DU20" s="1"/>
      <c r="DV20" s="1"/>
      <c r="DW20" s="1"/>
      <c r="DX20" s="1"/>
      <c r="DY20" s="1"/>
      <c r="DZ20" s="1"/>
      <c r="EA20" s="1"/>
      <c r="EB20" s="1"/>
      <c r="EC20" s="1"/>
      <c r="ED20" s="1"/>
      <c r="EE20" s="1"/>
      <c r="EF20" s="1"/>
      <c r="EG20" s="1"/>
      <c r="EH20" s="1"/>
      <c r="EI20" s="1"/>
      <c r="EJ20" s="1"/>
      <c r="EK20" s="1"/>
      <c r="EL20" s="1"/>
      <c r="EM20" s="1"/>
      <c r="EN20" s="1"/>
      <c r="EO20" s="1"/>
      <c r="EP20" s="1"/>
      <c r="EQ20" s="1"/>
      <c r="ER20" s="1"/>
      <c r="ES20" s="1"/>
      <c r="ET20" s="1"/>
      <c r="EU20" s="1"/>
      <c r="EV20" s="1"/>
      <c r="EW20" s="1"/>
    </row>
    <row r="21" spans="1:153" s="2" customFormat="1" x14ac:dyDescent="0.2">
      <c r="A21" s="3"/>
      <c r="B21" s="84" t="s">
        <v>865</v>
      </c>
      <c r="C21" s="12">
        <v>11</v>
      </c>
      <c r="D21" s="12">
        <v>7</v>
      </c>
      <c r="E21" s="3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  <c r="BL21" s="1"/>
      <c r="BM21" s="1"/>
      <c r="BN21" s="1"/>
      <c r="BO21" s="1"/>
      <c r="BP21" s="1"/>
      <c r="BQ21" s="1"/>
      <c r="BR21" s="1"/>
      <c r="BS21" s="1"/>
      <c r="BT21" s="1"/>
      <c r="BU21" s="1"/>
      <c r="BV21" s="1"/>
      <c r="BW21" s="1"/>
      <c r="BX21" s="1"/>
      <c r="BY21" s="1"/>
      <c r="BZ21" s="1"/>
      <c r="CA21" s="1"/>
      <c r="CB21" s="1"/>
      <c r="CC21" s="1"/>
      <c r="CD21" s="1"/>
      <c r="CE21" s="1"/>
      <c r="CF21" s="1"/>
      <c r="CG21" s="1"/>
      <c r="CH21" s="1"/>
      <c r="CI21" s="1"/>
      <c r="CJ21" s="1"/>
      <c r="CK21" s="1"/>
      <c r="CL21" s="1"/>
      <c r="CM21" s="1"/>
      <c r="CN21" s="1"/>
      <c r="CO21" s="1"/>
      <c r="CP21" s="1"/>
      <c r="CQ21" s="1"/>
      <c r="CR21" s="1"/>
      <c r="CS21" s="1"/>
      <c r="CT21" s="1"/>
      <c r="CU21" s="1"/>
      <c r="CV21" s="1"/>
      <c r="CW21" s="1"/>
      <c r="CX21" s="1"/>
      <c r="CY21" s="1"/>
      <c r="CZ21" s="1"/>
      <c r="DA21" s="1"/>
      <c r="DB21" s="1"/>
      <c r="DC21" s="1"/>
      <c r="DD21" s="1"/>
      <c r="DE21" s="1"/>
      <c r="DF21" s="1"/>
      <c r="DG21" s="1"/>
      <c r="DH21" s="1"/>
      <c r="DI21" s="1"/>
      <c r="DJ21" s="1"/>
      <c r="DK21" s="1"/>
      <c r="DL21" s="1"/>
      <c r="DM21" s="1"/>
      <c r="DN21" s="1"/>
      <c r="DO21" s="1"/>
      <c r="DP21" s="1"/>
      <c r="DQ21" s="1"/>
      <c r="DR21" s="1"/>
      <c r="DS21" s="1"/>
      <c r="DT21" s="1"/>
      <c r="DU21" s="1"/>
      <c r="DV21" s="1"/>
      <c r="DW21" s="1"/>
      <c r="DX21" s="1"/>
      <c r="DY21" s="1"/>
      <c r="DZ21" s="1"/>
      <c r="EA21" s="1"/>
      <c r="EB21" s="1"/>
      <c r="EC21" s="1"/>
      <c r="ED21" s="1"/>
      <c r="EE21" s="1"/>
      <c r="EF21" s="1"/>
      <c r="EG21" s="1"/>
      <c r="EH21" s="1"/>
      <c r="EI21" s="1"/>
      <c r="EJ21" s="1"/>
      <c r="EK21" s="1"/>
      <c r="EL21" s="1"/>
      <c r="EM21" s="1"/>
      <c r="EN21" s="1"/>
      <c r="EO21" s="1"/>
      <c r="EP21" s="1"/>
      <c r="EQ21" s="1"/>
      <c r="ER21" s="1"/>
      <c r="ES21" s="1"/>
      <c r="ET21" s="1"/>
      <c r="EU21" s="1"/>
      <c r="EV21" s="1"/>
      <c r="EW21" s="1"/>
    </row>
    <row r="22" spans="1:153" s="2" customFormat="1" ht="14.25" customHeight="1" x14ac:dyDescent="0.2">
      <c r="A22" s="3"/>
      <c r="B22" s="85" t="s">
        <v>866</v>
      </c>
      <c r="C22" s="13">
        <v>62</v>
      </c>
      <c r="D22" s="13">
        <v>58</v>
      </c>
      <c r="E22" s="3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  <c r="BR22" s="1"/>
      <c r="BS22" s="1"/>
      <c r="BT22" s="1"/>
      <c r="BU22" s="1"/>
      <c r="BV22" s="1"/>
      <c r="BW22" s="1"/>
      <c r="BX22" s="1"/>
      <c r="BY22" s="1"/>
      <c r="BZ22" s="1"/>
      <c r="CA22" s="1"/>
      <c r="CB22" s="1"/>
      <c r="CC22" s="1"/>
      <c r="CD22" s="1"/>
      <c r="CE22" s="1"/>
      <c r="CF22" s="1"/>
      <c r="CG22" s="1"/>
      <c r="CH22" s="1"/>
      <c r="CI22" s="1"/>
      <c r="CJ22" s="1"/>
      <c r="CK22" s="1"/>
      <c r="CL22" s="1"/>
      <c r="CM22" s="1"/>
      <c r="CN22" s="1"/>
      <c r="CO22" s="1"/>
      <c r="CP22" s="1"/>
      <c r="CQ22" s="1"/>
      <c r="CR22" s="1"/>
      <c r="CS22" s="1"/>
      <c r="CT22" s="1"/>
      <c r="CU22" s="1"/>
      <c r="CV22" s="1"/>
      <c r="CW22" s="1"/>
      <c r="CX22" s="1"/>
      <c r="CY22" s="1"/>
      <c r="CZ22" s="1"/>
      <c r="DA22" s="1"/>
      <c r="DB22" s="1"/>
      <c r="DC22" s="1"/>
      <c r="DD22" s="1"/>
      <c r="DE22" s="1"/>
      <c r="DF22" s="1"/>
      <c r="DG22" s="1"/>
      <c r="DH22" s="1"/>
      <c r="DI22" s="1"/>
      <c r="DJ22" s="1"/>
      <c r="DK22" s="1"/>
      <c r="DL22" s="1"/>
      <c r="DM22" s="1"/>
      <c r="DN22" s="1"/>
      <c r="DO22" s="1"/>
      <c r="DP22" s="1"/>
      <c r="DQ22" s="1"/>
      <c r="DR22" s="1"/>
      <c r="DS22" s="1"/>
      <c r="DT22" s="1"/>
      <c r="DU22" s="1"/>
      <c r="DV22" s="1"/>
      <c r="DW22" s="1"/>
      <c r="DX22" s="1"/>
      <c r="DY22" s="1"/>
      <c r="DZ22" s="1"/>
      <c r="EA22" s="1"/>
      <c r="EB22" s="1"/>
      <c r="EC22" s="1"/>
      <c r="ED22" s="1"/>
      <c r="EE22" s="1"/>
      <c r="EF22" s="1"/>
      <c r="EG22" s="1"/>
      <c r="EH22" s="1"/>
      <c r="EI22" s="1"/>
      <c r="EJ22" s="1"/>
      <c r="EK22" s="1"/>
      <c r="EL22" s="1"/>
      <c r="EM22" s="1"/>
      <c r="EN22" s="1"/>
      <c r="EO22" s="1"/>
      <c r="EP22" s="1"/>
      <c r="EQ22" s="1"/>
      <c r="ER22" s="1"/>
      <c r="ES22" s="1"/>
      <c r="ET22" s="1"/>
      <c r="EU22" s="1"/>
      <c r="EV22" s="1"/>
      <c r="EW22" s="1"/>
    </row>
    <row r="23" spans="1:153" s="2" customFormat="1" ht="14.25" customHeight="1" x14ac:dyDescent="0.2">
      <c r="A23" s="3"/>
      <c r="B23" s="85" t="s">
        <v>867</v>
      </c>
      <c r="C23" s="13">
        <v>244</v>
      </c>
      <c r="D23" s="13">
        <v>242</v>
      </c>
      <c r="E23" s="3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/>
      <c r="BM23" s="1"/>
      <c r="BN23" s="1"/>
      <c r="BO23" s="1"/>
      <c r="BP23" s="1"/>
      <c r="BQ23" s="1"/>
      <c r="BR23" s="1"/>
      <c r="BS23" s="1"/>
      <c r="BT23" s="1"/>
      <c r="BU23" s="1"/>
      <c r="BV23" s="1"/>
      <c r="BW23" s="1"/>
      <c r="BX23" s="1"/>
      <c r="BY23" s="1"/>
      <c r="BZ23" s="1"/>
      <c r="CA23" s="1"/>
      <c r="CB23" s="1"/>
      <c r="CC23" s="1"/>
      <c r="CD23" s="1"/>
      <c r="CE23" s="1"/>
      <c r="CF23" s="1"/>
      <c r="CG23" s="1"/>
      <c r="CH23" s="1"/>
      <c r="CI23" s="1"/>
      <c r="CJ23" s="1"/>
      <c r="CK23" s="1"/>
      <c r="CL23" s="1"/>
      <c r="CM23" s="1"/>
      <c r="CN23" s="1"/>
      <c r="CO23" s="1"/>
      <c r="CP23" s="1"/>
      <c r="CQ23" s="1"/>
      <c r="CR23" s="1"/>
      <c r="CS23" s="1"/>
      <c r="CT23" s="1"/>
      <c r="CU23" s="1"/>
      <c r="CV23" s="1"/>
      <c r="CW23" s="1"/>
      <c r="CX23" s="1"/>
      <c r="CY23" s="1"/>
      <c r="CZ23" s="1"/>
      <c r="DA23" s="1"/>
      <c r="DB23" s="1"/>
      <c r="DC23" s="1"/>
      <c r="DD23" s="1"/>
      <c r="DE23" s="1"/>
      <c r="DF23" s="1"/>
      <c r="DG23" s="1"/>
      <c r="DH23" s="1"/>
      <c r="DI23" s="1"/>
      <c r="DJ23" s="1"/>
      <c r="DK23" s="1"/>
      <c r="DL23" s="1"/>
      <c r="DM23" s="1"/>
      <c r="DN23" s="1"/>
      <c r="DO23" s="1"/>
      <c r="DP23" s="1"/>
      <c r="DQ23" s="1"/>
      <c r="DR23" s="1"/>
      <c r="DS23" s="1"/>
      <c r="DT23" s="1"/>
      <c r="DU23" s="1"/>
      <c r="DV23" s="1"/>
      <c r="DW23" s="1"/>
      <c r="DX23" s="1"/>
      <c r="DY23" s="1"/>
      <c r="DZ23" s="1"/>
      <c r="EA23" s="1"/>
      <c r="EB23" s="1"/>
      <c r="EC23" s="1"/>
      <c r="ED23" s="1"/>
      <c r="EE23" s="1"/>
      <c r="EF23" s="1"/>
      <c r="EG23" s="1"/>
      <c r="EH23" s="1"/>
      <c r="EI23" s="1"/>
      <c r="EJ23" s="1"/>
      <c r="EK23" s="1"/>
      <c r="EL23" s="1"/>
      <c r="EM23" s="1"/>
      <c r="EN23" s="1"/>
      <c r="EO23" s="1"/>
      <c r="EP23" s="1"/>
      <c r="EQ23" s="1"/>
      <c r="ER23" s="1"/>
      <c r="ES23" s="1"/>
      <c r="ET23" s="1"/>
      <c r="EU23" s="1"/>
      <c r="EV23" s="1"/>
      <c r="EW23" s="1"/>
    </row>
    <row r="24" spans="1:153" s="2" customFormat="1" ht="14.25" customHeight="1" x14ac:dyDescent="0.2">
      <c r="A24" s="3"/>
      <c r="B24" s="85" t="s">
        <v>868</v>
      </c>
      <c r="C24" s="13">
        <v>187</v>
      </c>
      <c r="D24" s="13">
        <v>188</v>
      </c>
      <c r="E24" s="3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  <c r="BL24" s="1"/>
      <c r="BM24" s="1"/>
      <c r="BN24" s="1"/>
      <c r="BO24" s="1"/>
      <c r="BP24" s="1"/>
      <c r="BQ24" s="1"/>
      <c r="BR24" s="1"/>
      <c r="BS24" s="1"/>
      <c r="BT24" s="1"/>
      <c r="BU24" s="1"/>
      <c r="BV24" s="1"/>
      <c r="BW24" s="1"/>
      <c r="BX24" s="1"/>
      <c r="BY24" s="1"/>
      <c r="BZ24" s="1"/>
      <c r="CA24" s="1"/>
      <c r="CB24" s="1"/>
      <c r="CC24" s="1"/>
      <c r="CD24" s="1"/>
      <c r="CE24" s="1"/>
      <c r="CF24" s="1"/>
      <c r="CG24" s="1"/>
      <c r="CH24" s="1"/>
      <c r="CI24" s="1"/>
      <c r="CJ24" s="1"/>
      <c r="CK24" s="1"/>
      <c r="CL24" s="1"/>
      <c r="CM24" s="1"/>
      <c r="CN24" s="1"/>
      <c r="CO24" s="1"/>
      <c r="CP24" s="1"/>
      <c r="CQ24" s="1"/>
      <c r="CR24" s="1"/>
      <c r="CS24" s="1"/>
      <c r="CT24" s="1"/>
      <c r="CU24" s="1"/>
      <c r="CV24" s="1"/>
      <c r="CW24" s="1"/>
      <c r="CX24" s="1"/>
      <c r="CY24" s="1"/>
      <c r="CZ24" s="1"/>
      <c r="DA24" s="1"/>
      <c r="DB24" s="1"/>
      <c r="DC24" s="1"/>
      <c r="DD24" s="1"/>
      <c r="DE24" s="1"/>
      <c r="DF24" s="1"/>
      <c r="DG24" s="1"/>
      <c r="DH24" s="1"/>
      <c r="DI24" s="1"/>
      <c r="DJ24" s="1"/>
      <c r="DK24" s="1"/>
      <c r="DL24" s="1"/>
      <c r="DM24" s="1"/>
      <c r="DN24" s="1"/>
      <c r="DO24" s="1"/>
      <c r="DP24" s="1"/>
      <c r="DQ24" s="1"/>
      <c r="DR24" s="1"/>
      <c r="DS24" s="1"/>
      <c r="DT24" s="1"/>
      <c r="DU24" s="1"/>
      <c r="DV24" s="1"/>
      <c r="DW24" s="1"/>
      <c r="DX24" s="1"/>
      <c r="DY24" s="1"/>
      <c r="DZ24" s="1"/>
      <c r="EA24" s="1"/>
      <c r="EB24" s="1"/>
      <c r="EC24" s="1"/>
      <c r="ED24" s="1"/>
      <c r="EE24" s="1"/>
      <c r="EF24" s="1"/>
      <c r="EG24" s="1"/>
      <c r="EH24" s="1"/>
      <c r="EI24" s="1"/>
      <c r="EJ24" s="1"/>
      <c r="EK24" s="1"/>
      <c r="EL24" s="1"/>
      <c r="EM24" s="1"/>
      <c r="EN24" s="1"/>
      <c r="EO24" s="1"/>
      <c r="EP24" s="1"/>
      <c r="EQ24" s="1"/>
      <c r="ER24" s="1"/>
      <c r="ES24" s="1"/>
      <c r="ET24" s="1"/>
      <c r="EU24" s="1"/>
      <c r="EV24" s="1"/>
      <c r="EW24" s="1"/>
    </row>
    <row r="25" spans="1:153" s="2" customFormat="1" ht="14.25" customHeight="1" x14ac:dyDescent="0.2">
      <c r="A25" s="3"/>
      <c r="B25" s="85" t="s">
        <v>869</v>
      </c>
      <c r="C25" s="13">
        <v>274</v>
      </c>
      <c r="D25" s="13">
        <v>276</v>
      </c>
      <c r="E25" s="3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  <c r="BL25" s="1"/>
      <c r="BM25" s="1"/>
      <c r="BN25" s="1"/>
      <c r="BO25" s="1"/>
      <c r="BP25" s="1"/>
      <c r="BQ25" s="1"/>
      <c r="BR25" s="1"/>
      <c r="BS25" s="1"/>
      <c r="BT25" s="1"/>
      <c r="BU25" s="1"/>
      <c r="BV25" s="1"/>
      <c r="BW25" s="1"/>
      <c r="BX25" s="1"/>
      <c r="BY25" s="1"/>
      <c r="BZ25" s="1"/>
      <c r="CA25" s="1"/>
      <c r="CB25" s="1"/>
      <c r="CC25" s="1"/>
      <c r="CD25" s="1"/>
      <c r="CE25" s="1"/>
      <c r="CF25" s="1"/>
      <c r="CG25" s="1"/>
      <c r="CH25" s="1"/>
      <c r="CI25" s="1"/>
      <c r="CJ25" s="1"/>
      <c r="CK25" s="1"/>
      <c r="CL25" s="1"/>
      <c r="CM25" s="1"/>
      <c r="CN25" s="1"/>
      <c r="CO25" s="1"/>
      <c r="CP25" s="1"/>
      <c r="CQ25" s="1"/>
      <c r="CR25" s="1"/>
      <c r="CS25" s="1"/>
      <c r="CT25" s="1"/>
      <c r="CU25" s="1"/>
      <c r="CV25" s="1"/>
      <c r="CW25" s="1"/>
      <c r="CX25" s="1"/>
      <c r="CY25" s="1"/>
      <c r="CZ25" s="1"/>
      <c r="DA25" s="1"/>
      <c r="DB25" s="1"/>
      <c r="DC25" s="1"/>
      <c r="DD25" s="1"/>
      <c r="DE25" s="1"/>
      <c r="DF25" s="1"/>
      <c r="DG25" s="1"/>
      <c r="DH25" s="1"/>
      <c r="DI25" s="1"/>
      <c r="DJ25" s="1"/>
      <c r="DK25" s="1"/>
      <c r="DL25" s="1"/>
      <c r="DM25" s="1"/>
      <c r="DN25" s="1"/>
      <c r="DO25" s="1"/>
      <c r="DP25" s="1"/>
      <c r="DQ25" s="1"/>
      <c r="DR25" s="1"/>
      <c r="DS25" s="1"/>
      <c r="DT25" s="1"/>
      <c r="DU25" s="1"/>
      <c r="DV25" s="1"/>
      <c r="DW25" s="1"/>
      <c r="DX25" s="1"/>
      <c r="DY25" s="1"/>
      <c r="DZ25" s="1"/>
      <c r="EA25" s="1"/>
      <c r="EB25" s="1"/>
      <c r="EC25" s="1"/>
      <c r="ED25" s="1"/>
      <c r="EE25" s="1"/>
      <c r="EF25" s="1"/>
      <c r="EG25" s="1"/>
      <c r="EH25" s="1"/>
      <c r="EI25" s="1"/>
      <c r="EJ25" s="1"/>
      <c r="EK25" s="1"/>
      <c r="EL25" s="1"/>
      <c r="EM25" s="1"/>
      <c r="EN25" s="1"/>
      <c r="EO25" s="1"/>
      <c r="EP25" s="1"/>
      <c r="EQ25" s="1"/>
      <c r="ER25" s="1"/>
      <c r="ES25" s="1"/>
      <c r="ET25" s="1"/>
      <c r="EU25" s="1"/>
      <c r="EV25" s="1"/>
      <c r="EW25" s="1"/>
    </row>
    <row r="26" spans="1:153" s="2" customFormat="1" ht="14.25" customHeight="1" x14ac:dyDescent="0.2">
      <c r="A26" s="3"/>
      <c r="B26" s="85" t="s">
        <v>870</v>
      </c>
      <c r="C26" s="13">
        <v>274</v>
      </c>
      <c r="D26" s="13">
        <v>276</v>
      </c>
      <c r="E26" s="3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  <c r="BW26" s="1"/>
      <c r="BX26" s="1"/>
      <c r="BY26" s="1"/>
      <c r="BZ26" s="1"/>
      <c r="CA26" s="1"/>
      <c r="CB26" s="1"/>
      <c r="CC26" s="1"/>
      <c r="CD26" s="1"/>
      <c r="CE26" s="1"/>
      <c r="CF26" s="1"/>
      <c r="CG26" s="1"/>
      <c r="CH26" s="1"/>
      <c r="CI26" s="1"/>
      <c r="CJ26" s="1"/>
      <c r="CK26" s="1"/>
      <c r="CL26" s="1"/>
      <c r="CM26" s="1"/>
      <c r="CN26" s="1"/>
      <c r="CO26" s="1"/>
      <c r="CP26" s="1"/>
      <c r="CQ26" s="1"/>
      <c r="CR26" s="1"/>
      <c r="CS26" s="1"/>
      <c r="CT26" s="1"/>
      <c r="CU26" s="1"/>
      <c r="CV26" s="1"/>
      <c r="CW26" s="1"/>
      <c r="CX26" s="1"/>
      <c r="CY26" s="1"/>
      <c r="CZ26" s="1"/>
      <c r="DA26" s="1"/>
      <c r="DB26" s="1"/>
      <c r="DC26" s="1"/>
      <c r="DD26" s="1"/>
      <c r="DE26" s="1"/>
      <c r="DF26" s="1"/>
      <c r="DG26" s="1"/>
      <c r="DH26" s="1"/>
      <c r="DI26" s="1"/>
      <c r="DJ26" s="1"/>
      <c r="DK26" s="1"/>
      <c r="DL26" s="1"/>
      <c r="DM26" s="1"/>
      <c r="DN26" s="1"/>
      <c r="DO26" s="1"/>
      <c r="DP26" s="1"/>
      <c r="DQ26" s="1"/>
      <c r="DR26" s="1"/>
      <c r="DS26" s="1"/>
      <c r="DT26" s="1"/>
      <c r="DU26" s="1"/>
      <c r="DV26" s="1"/>
      <c r="DW26" s="1"/>
      <c r="DX26" s="1"/>
      <c r="DY26" s="1"/>
      <c r="DZ26" s="1"/>
      <c r="EA26" s="1"/>
      <c r="EB26" s="1"/>
      <c r="EC26" s="1"/>
      <c r="ED26" s="1"/>
      <c r="EE26" s="1"/>
      <c r="EF26" s="1"/>
      <c r="EG26" s="1"/>
      <c r="EH26" s="1"/>
      <c r="EI26" s="1"/>
      <c r="EJ26" s="1"/>
      <c r="EK26" s="1"/>
      <c r="EL26" s="1"/>
      <c r="EM26" s="1"/>
      <c r="EN26" s="1"/>
      <c r="EO26" s="1"/>
      <c r="EP26" s="1"/>
      <c r="EQ26" s="1"/>
      <c r="ER26" s="1"/>
      <c r="ES26" s="1"/>
      <c r="ET26" s="1"/>
      <c r="EU26" s="1"/>
      <c r="EV26" s="1"/>
      <c r="EW26" s="1"/>
    </row>
    <row r="27" spans="1:153" s="2" customFormat="1" ht="14.25" customHeight="1" x14ac:dyDescent="0.2">
      <c r="A27" s="3"/>
      <c r="B27" s="85" t="s">
        <v>871</v>
      </c>
      <c r="C27" s="13">
        <v>248</v>
      </c>
      <c r="D27" s="13">
        <v>249</v>
      </c>
      <c r="E27" s="3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  <c r="BS27" s="1"/>
      <c r="BT27" s="1"/>
      <c r="BU27" s="1"/>
      <c r="BV27" s="1"/>
      <c r="BW27" s="1"/>
      <c r="BX27" s="1"/>
      <c r="BY27" s="1"/>
      <c r="BZ27" s="1"/>
      <c r="CA27" s="1"/>
      <c r="CB27" s="1"/>
      <c r="CC27" s="1"/>
      <c r="CD27" s="1"/>
      <c r="CE27" s="1"/>
      <c r="CF27" s="1"/>
      <c r="CG27" s="1"/>
      <c r="CH27" s="1"/>
      <c r="CI27" s="1"/>
      <c r="CJ27" s="1"/>
      <c r="CK27" s="1"/>
      <c r="CL27" s="1"/>
      <c r="CM27" s="1"/>
      <c r="CN27" s="1"/>
      <c r="CO27" s="1"/>
      <c r="CP27" s="1"/>
      <c r="CQ27" s="1"/>
      <c r="CR27" s="1"/>
      <c r="CS27" s="1"/>
      <c r="CT27" s="1"/>
      <c r="CU27" s="1"/>
      <c r="CV27" s="1"/>
      <c r="CW27" s="1"/>
      <c r="CX27" s="1"/>
      <c r="CY27" s="1"/>
      <c r="CZ27" s="1"/>
      <c r="DA27" s="1"/>
      <c r="DB27" s="1"/>
      <c r="DC27" s="1"/>
      <c r="DD27" s="1"/>
      <c r="DE27" s="1"/>
      <c r="DF27" s="1"/>
      <c r="DG27" s="1"/>
      <c r="DH27" s="1"/>
      <c r="DI27" s="1"/>
      <c r="DJ27" s="1"/>
      <c r="DK27" s="1"/>
      <c r="DL27" s="1"/>
      <c r="DM27" s="1"/>
      <c r="DN27" s="1"/>
      <c r="DO27" s="1"/>
      <c r="DP27" s="1"/>
      <c r="DQ27" s="1"/>
      <c r="DR27" s="1"/>
      <c r="DS27" s="1"/>
      <c r="DT27" s="1"/>
      <c r="DU27" s="1"/>
      <c r="DV27" s="1"/>
      <c r="DW27" s="1"/>
      <c r="DX27" s="1"/>
      <c r="DY27" s="1"/>
      <c r="DZ27" s="1"/>
      <c r="EA27" s="1"/>
      <c r="EB27" s="1"/>
      <c r="EC27" s="1"/>
      <c r="ED27" s="1"/>
      <c r="EE27" s="1"/>
      <c r="EF27" s="1"/>
      <c r="EG27" s="1"/>
      <c r="EH27" s="1"/>
      <c r="EI27" s="1"/>
      <c r="EJ27" s="1"/>
      <c r="EK27" s="1"/>
      <c r="EL27" s="1"/>
      <c r="EM27" s="1"/>
      <c r="EN27" s="1"/>
      <c r="EO27" s="1"/>
      <c r="EP27" s="1"/>
      <c r="EQ27" s="1"/>
      <c r="ER27" s="1"/>
      <c r="ES27" s="1"/>
      <c r="ET27" s="1"/>
      <c r="EU27" s="1"/>
      <c r="EV27" s="1"/>
      <c r="EW27" s="1"/>
    </row>
    <row r="28" spans="1:153" s="2" customFormat="1" ht="14.25" customHeight="1" x14ac:dyDescent="0.2">
      <c r="A28" s="3"/>
      <c r="B28" s="85" t="s">
        <v>872</v>
      </c>
      <c r="C28" s="13">
        <v>243</v>
      </c>
      <c r="D28" s="13">
        <v>245</v>
      </c>
      <c r="E28" s="3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  <c r="BL28" s="1"/>
      <c r="BM28" s="1"/>
      <c r="BN28" s="1"/>
      <c r="BO28" s="1"/>
      <c r="BP28" s="1"/>
      <c r="BQ28" s="1"/>
      <c r="BR28" s="1"/>
      <c r="BS28" s="1"/>
      <c r="BT28" s="1"/>
      <c r="BU28" s="1"/>
      <c r="BV28" s="1"/>
      <c r="BW28" s="1"/>
      <c r="BX28" s="1"/>
      <c r="BY28" s="1"/>
      <c r="BZ28" s="1"/>
      <c r="CA28" s="1"/>
      <c r="CB28" s="1"/>
      <c r="CC28" s="1"/>
      <c r="CD28" s="1"/>
      <c r="CE28" s="1"/>
      <c r="CF28" s="1"/>
      <c r="CG28" s="1"/>
      <c r="CH28" s="1"/>
      <c r="CI28" s="1"/>
      <c r="CJ28" s="1"/>
      <c r="CK28" s="1"/>
      <c r="CL28" s="1"/>
      <c r="CM28" s="1"/>
      <c r="CN28" s="1"/>
      <c r="CO28" s="1"/>
      <c r="CP28" s="1"/>
      <c r="CQ28" s="1"/>
      <c r="CR28" s="1"/>
      <c r="CS28" s="1"/>
      <c r="CT28" s="1"/>
      <c r="CU28" s="1"/>
      <c r="CV28" s="1"/>
      <c r="CW28" s="1"/>
      <c r="CX28" s="1"/>
      <c r="CY28" s="1"/>
      <c r="CZ28" s="1"/>
      <c r="DA28" s="1"/>
      <c r="DB28" s="1"/>
      <c r="DC28" s="1"/>
      <c r="DD28" s="1"/>
      <c r="DE28" s="1"/>
      <c r="DF28" s="1"/>
      <c r="DG28" s="1"/>
      <c r="DH28" s="1"/>
      <c r="DI28" s="1"/>
      <c r="DJ28" s="1"/>
      <c r="DK28" s="1"/>
      <c r="DL28" s="1"/>
      <c r="DM28" s="1"/>
      <c r="DN28" s="1"/>
      <c r="DO28" s="1"/>
      <c r="DP28" s="1"/>
      <c r="DQ28" s="1"/>
      <c r="DR28" s="1"/>
      <c r="DS28" s="1"/>
      <c r="DT28" s="1"/>
      <c r="DU28" s="1"/>
      <c r="DV28" s="1"/>
      <c r="DW28" s="1"/>
      <c r="DX28" s="1"/>
      <c r="DY28" s="1"/>
      <c r="DZ28" s="1"/>
      <c r="EA28" s="1"/>
      <c r="EB28" s="1"/>
      <c r="EC28" s="1"/>
      <c r="ED28" s="1"/>
      <c r="EE28" s="1"/>
      <c r="EF28" s="1"/>
      <c r="EG28" s="1"/>
      <c r="EH28" s="1"/>
      <c r="EI28" s="1"/>
      <c r="EJ28" s="1"/>
      <c r="EK28" s="1"/>
      <c r="EL28" s="1"/>
      <c r="EM28" s="1"/>
      <c r="EN28" s="1"/>
      <c r="EO28" s="1"/>
      <c r="EP28" s="1"/>
      <c r="EQ28" s="1"/>
      <c r="ER28" s="1"/>
      <c r="ES28" s="1"/>
      <c r="ET28" s="1"/>
      <c r="EU28" s="1"/>
      <c r="EV28" s="1"/>
      <c r="EW28" s="1"/>
    </row>
    <row r="29" spans="1:153" s="2" customFormat="1" ht="14.25" customHeight="1" x14ac:dyDescent="0.2">
      <c r="A29" s="3"/>
      <c r="B29" s="85" t="s">
        <v>873</v>
      </c>
      <c r="C29" s="13">
        <v>263</v>
      </c>
      <c r="D29" s="13">
        <v>265</v>
      </c>
      <c r="E29" s="3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  <c r="BN29" s="1"/>
      <c r="BO29" s="1"/>
      <c r="BP29" s="1"/>
      <c r="BQ29" s="1"/>
      <c r="BR29" s="1"/>
      <c r="BS29" s="1"/>
      <c r="BT29" s="1"/>
      <c r="BU29" s="1"/>
      <c r="BV29" s="1"/>
      <c r="BW29" s="1"/>
      <c r="BX29" s="1"/>
      <c r="BY29" s="1"/>
      <c r="BZ29" s="1"/>
      <c r="CA29" s="1"/>
      <c r="CB29" s="1"/>
      <c r="CC29" s="1"/>
      <c r="CD29" s="1"/>
      <c r="CE29" s="1"/>
      <c r="CF29" s="1"/>
      <c r="CG29" s="1"/>
      <c r="CH29" s="1"/>
      <c r="CI29" s="1"/>
      <c r="CJ29" s="1"/>
      <c r="CK29" s="1"/>
      <c r="CL29" s="1"/>
      <c r="CM29" s="1"/>
      <c r="CN29" s="1"/>
      <c r="CO29" s="1"/>
      <c r="CP29" s="1"/>
      <c r="CQ29" s="1"/>
      <c r="CR29" s="1"/>
      <c r="CS29" s="1"/>
      <c r="CT29" s="1"/>
      <c r="CU29" s="1"/>
      <c r="CV29" s="1"/>
      <c r="CW29" s="1"/>
      <c r="CX29" s="1"/>
      <c r="CY29" s="1"/>
      <c r="CZ29" s="1"/>
      <c r="DA29" s="1"/>
      <c r="DB29" s="1"/>
      <c r="DC29" s="1"/>
      <c r="DD29" s="1"/>
      <c r="DE29" s="1"/>
      <c r="DF29" s="1"/>
      <c r="DG29" s="1"/>
      <c r="DH29" s="1"/>
      <c r="DI29" s="1"/>
      <c r="DJ29" s="1"/>
      <c r="DK29" s="1"/>
      <c r="DL29" s="1"/>
      <c r="DM29" s="1"/>
      <c r="DN29" s="1"/>
      <c r="DO29" s="1"/>
      <c r="DP29" s="1"/>
      <c r="DQ29" s="1"/>
      <c r="DR29" s="1"/>
      <c r="DS29" s="1"/>
      <c r="DT29" s="1"/>
      <c r="DU29" s="1"/>
      <c r="DV29" s="1"/>
      <c r="DW29" s="1"/>
      <c r="DX29" s="1"/>
      <c r="DY29" s="1"/>
      <c r="DZ29" s="1"/>
      <c r="EA29" s="1"/>
      <c r="EB29" s="1"/>
      <c r="EC29" s="1"/>
      <c r="ED29" s="1"/>
      <c r="EE29" s="1"/>
      <c r="EF29" s="1"/>
      <c r="EG29" s="1"/>
      <c r="EH29" s="1"/>
      <c r="EI29" s="1"/>
      <c r="EJ29" s="1"/>
      <c r="EK29" s="1"/>
      <c r="EL29" s="1"/>
      <c r="EM29" s="1"/>
      <c r="EN29" s="1"/>
      <c r="EO29" s="1"/>
      <c r="EP29" s="1"/>
      <c r="EQ29" s="1"/>
      <c r="ER29" s="1"/>
      <c r="ES29" s="1"/>
      <c r="ET29" s="1"/>
      <c r="EU29" s="1"/>
      <c r="EV29" s="1"/>
      <c r="EW29" s="1"/>
    </row>
    <row r="30" spans="1:153" s="2" customFormat="1" ht="15" customHeight="1" thickBot="1" x14ac:dyDescent="0.25">
      <c r="A30" s="3"/>
      <c r="B30" s="86" t="s">
        <v>874</v>
      </c>
      <c r="C30" s="14">
        <v>261</v>
      </c>
      <c r="D30" s="14">
        <v>262</v>
      </c>
      <c r="E30" s="3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/>
      <c r="BR30" s="1"/>
      <c r="BS30" s="1"/>
      <c r="BT30" s="1"/>
      <c r="BU30" s="1"/>
      <c r="BV30" s="1"/>
      <c r="BW30" s="1"/>
      <c r="BX30" s="1"/>
      <c r="BY30" s="1"/>
      <c r="BZ30" s="1"/>
      <c r="CA30" s="1"/>
      <c r="CB30" s="1"/>
      <c r="CC30" s="1"/>
      <c r="CD30" s="1"/>
      <c r="CE30" s="1"/>
      <c r="CF30" s="1"/>
      <c r="CG30" s="1"/>
      <c r="CH30" s="1"/>
      <c r="CI30" s="1"/>
      <c r="CJ30" s="1"/>
      <c r="CK30" s="1"/>
      <c r="CL30" s="1"/>
      <c r="CM30" s="1"/>
      <c r="CN30" s="1"/>
      <c r="CO30" s="1"/>
      <c r="CP30" s="1"/>
      <c r="CQ30" s="1"/>
      <c r="CR30" s="1"/>
      <c r="CS30" s="1"/>
      <c r="CT30" s="1"/>
      <c r="CU30" s="1"/>
      <c r="CV30" s="1"/>
      <c r="CW30" s="1"/>
      <c r="CX30" s="1"/>
      <c r="CY30" s="1"/>
      <c r="CZ30" s="1"/>
      <c r="DA30" s="1"/>
      <c r="DB30" s="1"/>
      <c r="DC30" s="1"/>
      <c r="DD30" s="1"/>
      <c r="DE30" s="1"/>
      <c r="DF30" s="1"/>
      <c r="DG30" s="1"/>
      <c r="DH30" s="1"/>
      <c r="DI30" s="1"/>
      <c r="DJ30" s="1"/>
      <c r="DK30" s="1"/>
      <c r="DL30" s="1"/>
      <c r="DM30" s="1"/>
      <c r="DN30" s="1"/>
      <c r="DO30" s="1"/>
      <c r="DP30" s="1"/>
      <c r="DQ30" s="1"/>
      <c r="DR30" s="1"/>
      <c r="DS30" s="1"/>
      <c r="DT30" s="1"/>
      <c r="DU30" s="1"/>
      <c r="DV30" s="1"/>
      <c r="DW30" s="1"/>
      <c r="DX30" s="1"/>
      <c r="DY30" s="1"/>
      <c r="DZ30" s="1"/>
      <c r="EA30" s="1"/>
      <c r="EB30" s="1"/>
      <c r="EC30" s="1"/>
      <c r="ED30" s="1"/>
      <c r="EE30" s="1"/>
      <c r="EF30" s="1"/>
      <c r="EG30" s="1"/>
      <c r="EH30" s="1"/>
      <c r="EI30" s="1"/>
      <c r="EJ30" s="1"/>
      <c r="EK30" s="1"/>
      <c r="EL30" s="1"/>
      <c r="EM30" s="1"/>
      <c r="EN30" s="1"/>
      <c r="EO30" s="1"/>
      <c r="EP30" s="1"/>
      <c r="EQ30" s="1"/>
      <c r="ER30" s="1"/>
      <c r="ES30" s="1"/>
      <c r="ET30" s="1"/>
      <c r="EU30" s="1"/>
      <c r="EV30" s="1"/>
      <c r="EW30" s="1"/>
    </row>
    <row r="31" spans="1:153" s="18" customFormat="1" x14ac:dyDescent="0.2">
      <c r="A31" s="15"/>
      <c r="B31" s="16"/>
      <c r="C31" s="17"/>
      <c r="D31" s="17"/>
      <c r="E31" s="3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  <c r="BL31" s="1"/>
      <c r="BM31" s="1"/>
      <c r="BN31" s="1"/>
      <c r="BO31" s="1"/>
      <c r="BP31" s="1"/>
      <c r="BQ31" s="1"/>
      <c r="BR31" s="1"/>
      <c r="BS31" s="1"/>
      <c r="BT31" s="1"/>
      <c r="BU31" s="1"/>
      <c r="BV31" s="1"/>
      <c r="BW31" s="1"/>
      <c r="BX31" s="1"/>
      <c r="BY31" s="1"/>
      <c r="BZ31" s="1"/>
      <c r="CA31" s="1"/>
      <c r="CB31" s="1"/>
      <c r="CC31" s="1"/>
      <c r="CD31" s="1"/>
      <c r="CE31" s="1"/>
      <c r="CF31" s="1"/>
      <c r="CG31" s="1"/>
      <c r="CH31" s="1"/>
      <c r="CI31" s="1"/>
      <c r="CJ31" s="1"/>
      <c r="CK31" s="1"/>
      <c r="CL31" s="1"/>
      <c r="CM31" s="1"/>
      <c r="CN31" s="1"/>
      <c r="CO31" s="1"/>
      <c r="CP31" s="1"/>
      <c r="CQ31" s="1"/>
      <c r="CR31" s="1"/>
      <c r="CS31" s="1"/>
      <c r="CT31" s="1"/>
      <c r="CU31" s="1"/>
      <c r="CV31" s="1"/>
      <c r="CW31" s="1"/>
      <c r="CX31" s="1"/>
      <c r="CY31" s="1"/>
      <c r="CZ31" s="1"/>
      <c r="DA31" s="1"/>
      <c r="DB31" s="1"/>
      <c r="DC31" s="1"/>
      <c r="DD31" s="1"/>
      <c r="DE31" s="1"/>
      <c r="DF31" s="1"/>
      <c r="DG31" s="1"/>
      <c r="DH31" s="1"/>
      <c r="DI31" s="1"/>
      <c r="DJ31" s="1"/>
      <c r="DK31" s="1"/>
      <c r="DL31" s="1"/>
      <c r="DM31" s="1"/>
      <c r="DN31" s="1"/>
      <c r="DO31" s="1"/>
      <c r="DP31" s="1"/>
      <c r="DQ31" s="1"/>
      <c r="DR31" s="1"/>
      <c r="DS31" s="1"/>
      <c r="DT31" s="1"/>
      <c r="DU31" s="1"/>
      <c r="DV31" s="1"/>
      <c r="DW31" s="1"/>
      <c r="DX31" s="1"/>
      <c r="DY31" s="1"/>
      <c r="DZ31" s="1"/>
      <c r="EA31" s="1"/>
      <c r="EB31" s="1"/>
      <c r="EC31" s="1"/>
      <c r="ED31" s="1"/>
      <c r="EE31" s="1"/>
      <c r="EF31" s="1"/>
      <c r="EG31" s="1"/>
      <c r="EH31" s="1"/>
      <c r="EI31" s="1"/>
      <c r="EJ31" s="1"/>
      <c r="EK31" s="1"/>
      <c r="EL31" s="1"/>
      <c r="EM31" s="1"/>
      <c r="EN31" s="1"/>
      <c r="EO31" s="1"/>
      <c r="EP31" s="1"/>
      <c r="EQ31" s="1"/>
      <c r="ER31" s="1"/>
      <c r="ES31" s="1"/>
      <c r="ET31" s="1"/>
      <c r="EU31" s="1"/>
      <c r="EV31" s="1"/>
      <c r="EW31" s="1"/>
    </row>
    <row r="32" spans="1:153" s="2" customFormat="1" ht="50.1" customHeight="1" thickBot="1" x14ac:dyDescent="0.25">
      <c r="A32" s="129" t="str">
        <f>"IMPUTATIONS POUR POSITION MIXTE INTRA-MARCHANDISE - 'BUTTERFLY' SEMESTRIEL EN VIGUEUR LE "&amp;'OPTIONS - INTERVALLES DE MARGE'!A1</f>
        <v>IMPUTATIONS POUR POSITION MIXTE INTRA-MARCHANDISE - 'BUTTERFLY' SEMESTRIEL EN VIGUEUR LE 12 MAY 2025</v>
      </c>
      <c r="B32" s="130"/>
      <c r="C32" s="130"/>
      <c r="D32" s="130"/>
      <c r="E32" s="130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  <c r="BL32" s="1"/>
      <c r="BM32" s="1"/>
      <c r="BN32" s="1"/>
      <c r="BO32" s="1"/>
      <c r="BP32" s="1"/>
      <c r="BQ32" s="1"/>
      <c r="BR32" s="1"/>
      <c r="BS32" s="1"/>
      <c r="BT32" s="1"/>
      <c r="BU32" s="1"/>
      <c r="BV32" s="1"/>
      <c r="BW32" s="1"/>
      <c r="BX32" s="1"/>
      <c r="BY32" s="1"/>
      <c r="BZ32" s="1"/>
      <c r="CA32" s="1"/>
      <c r="CB32" s="1"/>
      <c r="CC32" s="1"/>
      <c r="CD32" s="1"/>
      <c r="CE32" s="1"/>
      <c r="CF32" s="1"/>
      <c r="CG32" s="1"/>
      <c r="CH32" s="1"/>
      <c r="CI32" s="1"/>
      <c r="CJ32" s="1"/>
      <c r="CK32" s="1"/>
      <c r="CL32" s="1"/>
      <c r="CM32" s="1"/>
      <c r="CN32" s="1"/>
      <c r="CO32" s="1"/>
      <c r="CP32" s="1"/>
      <c r="CQ32" s="1"/>
      <c r="CR32" s="1"/>
      <c r="CS32" s="1"/>
      <c r="CT32" s="1"/>
      <c r="CU32" s="1"/>
      <c r="CV32" s="1"/>
      <c r="CW32" s="1"/>
      <c r="CX32" s="1"/>
      <c r="CY32" s="1"/>
      <c r="CZ32" s="1"/>
      <c r="DA32" s="1"/>
      <c r="DB32" s="1"/>
      <c r="DC32" s="1"/>
      <c r="DD32" s="1"/>
      <c r="DE32" s="1"/>
      <c r="DF32" s="1"/>
      <c r="DG32" s="1"/>
      <c r="DH32" s="1"/>
      <c r="DI32" s="1"/>
      <c r="DJ32" s="1"/>
      <c r="DK32" s="1"/>
      <c r="DL32" s="1"/>
      <c r="DM32" s="1"/>
      <c r="DN32" s="1"/>
      <c r="DO32" s="1"/>
      <c r="DP32" s="1"/>
      <c r="DQ32" s="1"/>
      <c r="DR32" s="1"/>
      <c r="DS32" s="1"/>
      <c r="DT32" s="1"/>
      <c r="DU32" s="1"/>
      <c r="DV32" s="1"/>
      <c r="DW32" s="1"/>
      <c r="DX32" s="1"/>
      <c r="DY32" s="1"/>
      <c r="DZ32" s="1"/>
      <c r="EA32" s="1"/>
      <c r="EB32" s="1"/>
      <c r="EC32" s="1"/>
      <c r="ED32" s="1"/>
      <c r="EE32" s="1"/>
      <c r="EF32" s="1"/>
      <c r="EG32" s="1"/>
      <c r="EH32" s="1"/>
      <c r="EI32" s="1"/>
      <c r="EJ32" s="1"/>
      <c r="EK32" s="1"/>
      <c r="EL32" s="1"/>
      <c r="EM32" s="1"/>
      <c r="EN32" s="1"/>
      <c r="EO32" s="1"/>
      <c r="EP32" s="1"/>
      <c r="EQ32" s="1"/>
      <c r="ER32" s="1"/>
      <c r="ES32" s="1"/>
      <c r="ET32" s="1"/>
      <c r="EU32" s="1"/>
      <c r="EV32" s="1"/>
      <c r="EW32" s="1"/>
    </row>
    <row r="33" spans="1:153" s="2" customFormat="1" ht="21" customHeight="1" x14ac:dyDescent="0.2">
      <c r="A33" s="3"/>
      <c r="B33" s="131" t="s">
        <v>7</v>
      </c>
      <c r="C33" s="143" t="s">
        <v>8</v>
      </c>
      <c r="D33" s="143" t="s">
        <v>9</v>
      </c>
      <c r="E33" s="3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  <c r="BM33" s="1"/>
      <c r="BN33" s="1"/>
      <c r="BO33" s="1"/>
      <c r="BP33" s="1"/>
      <c r="BQ33" s="1"/>
      <c r="BR33" s="1"/>
      <c r="BS33" s="1"/>
      <c r="BT33" s="1"/>
      <c r="BU33" s="1"/>
      <c r="BV33" s="1"/>
      <c r="BW33" s="1"/>
      <c r="BX33" s="1"/>
      <c r="BY33" s="1"/>
      <c r="BZ33" s="1"/>
      <c r="CA33" s="1"/>
      <c r="CB33" s="1"/>
      <c r="CC33" s="1"/>
      <c r="CD33" s="1"/>
      <c r="CE33" s="1"/>
      <c r="CF33" s="1"/>
      <c r="CG33" s="1"/>
      <c r="CH33" s="1"/>
      <c r="CI33" s="1"/>
      <c r="CJ33" s="1"/>
      <c r="CK33" s="1"/>
      <c r="CL33" s="1"/>
      <c r="CM33" s="1"/>
      <c r="CN33" s="1"/>
      <c r="CO33" s="1"/>
      <c r="CP33" s="1"/>
      <c r="CQ33" s="1"/>
      <c r="CR33" s="1"/>
      <c r="CS33" s="1"/>
      <c r="CT33" s="1"/>
      <c r="CU33" s="1"/>
      <c r="CV33" s="1"/>
      <c r="CW33" s="1"/>
      <c r="CX33" s="1"/>
      <c r="CY33" s="1"/>
      <c r="CZ33" s="1"/>
      <c r="DA33" s="1"/>
      <c r="DB33" s="1"/>
      <c r="DC33" s="1"/>
      <c r="DD33" s="1"/>
      <c r="DE33" s="1"/>
      <c r="DF33" s="1"/>
      <c r="DG33" s="1"/>
      <c r="DH33" s="1"/>
      <c r="DI33" s="1"/>
      <c r="DJ33" s="1"/>
      <c r="DK33" s="1"/>
      <c r="DL33" s="1"/>
      <c r="DM33" s="1"/>
      <c r="DN33" s="1"/>
      <c r="DO33" s="1"/>
      <c r="DP33" s="1"/>
      <c r="DQ33" s="1"/>
      <c r="DR33" s="1"/>
      <c r="DS33" s="1"/>
      <c r="DT33" s="1"/>
      <c r="DU33" s="1"/>
      <c r="DV33" s="1"/>
      <c r="DW33" s="1"/>
      <c r="DX33" s="1"/>
      <c r="DY33" s="1"/>
      <c r="DZ33" s="1"/>
      <c r="EA33" s="1"/>
      <c r="EB33" s="1"/>
      <c r="EC33" s="1"/>
      <c r="ED33" s="1"/>
      <c r="EE33" s="1"/>
      <c r="EF33" s="1"/>
      <c r="EG33" s="1"/>
      <c r="EH33" s="1"/>
      <c r="EI33" s="1"/>
      <c r="EJ33" s="1"/>
      <c r="EK33" s="1"/>
      <c r="EL33" s="1"/>
      <c r="EM33" s="1"/>
      <c r="EN33" s="1"/>
      <c r="EO33" s="1"/>
      <c r="EP33" s="1"/>
      <c r="EQ33" s="1"/>
      <c r="ER33" s="1"/>
      <c r="ES33" s="1"/>
      <c r="ET33" s="1"/>
      <c r="EU33" s="1"/>
      <c r="EV33" s="1"/>
      <c r="EW33" s="1"/>
    </row>
    <row r="34" spans="1:153" s="2" customFormat="1" ht="15" customHeight="1" x14ac:dyDescent="0.2">
      <c r="A34" s="3"/>
      <c r="B34" s="132"/>
      <c r="C34" s="144"/>
      <c r="D34" s="144"/>
      <c r="E34" s="3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  <c r="CB34" s="1"/>
      <c r="CC34" s="1"/>
      <c r="CD34" s="1"/>
      <c r="CE34" s="1"/>
      <c r="CF34" s="1"/>
      <c r="CG34" s="1"/>
      <c r="CH34" s="1"/>
      <c r="CI34" s="1"/>
      <c r="CJ34" s="1"/>
      <c r="CK34" s="1"/>
      <c r="CL34" s="1"/>
      <c r="CM34" s="1"/>
      <c r="CN34" s="1"/>
      <c r="CO34" s="1"/>
      <c r="CP34" s="1"/>
      <c r="CQ34" s="1"/>
      <c r="CR34" s="1"/>
      <c r="CS34" s="1"/>
      <c r="CT34" s="1"/>
      <c r="CU34" s="1"/>
      <c r="CV34" s="1"/>
      <c r="CW34" s="1"/>
      <c r="CX34" s="1"/>
      <c r="CY34" s="1"/>
      <c r="CZ34" s="1"/>
      <c r="DA34" s="1"/>
      <c r="DB34" s="1"/>
      <c r="DC34" s="1"/>
      <c r="DD34" s="1"/>
      <c r="DE34" s="1"/>
      <c r="DF34" s="1"/>
      <c r="DG34" s="1"/>
      <c r="DH34" s="1"/>
      <c r="DI34" s="1"/>
      <c r="DJ34" s="1"/>
      <c r="DK34" s="1"/>
      <c r="DL34" s="1"/>
      <c r="DM34" s="1"/>
      <c r="DN34" s="1"/>
      <c r="DO34" s="1"/>
      <c r="DP34" s="1"/>
      <c r="DQ34" s="1"/>
      <c r="DR34" s="1"/>
      <c r="DS34" s="1"/>
      <c r="DT34" s="1"/>
      <c r="DU34" s="1"/>
      <c r="DV34" s="1"/>
      <c r="DW34" s="1"/>
      <c r="DX34" s="1"/>
      <c r="DY34" s="1"/>
      <c r="DZ34" s="1"/>
      <c r="EA34" s="1"/>
      <c r="EB34" s="1"/>
      <c r="EC34" s="1"/>
      <c r="ED34" s="1"/>
      <c r="EE34" s="1"/>
      <c r="EF34" s="1"/>
      <c r="EG34" s="1"/>
      <c r="EH34" s="1"/>
      <c r="EI34" s="1"/>
      <c r="EJ34" s="1"/>
      <c r="EK34" s="1"/>
      <c r="EL34" s="1"/>
      <c r="EM34" s="1"/>
      <c r="EN34" s="1"/>
      <c r="EO34" s="1"/>
      <c r="EP34" s="1"/>
      <c r="EQ34" s="1"/>
      <c r="ER34" s="1"/>
      <c r="ES34" s="1"/>
      <c r="ET34" s="1"/>
      <c r="EU34" s="1"/>
      <c r="EV34" s="1"/>
      <c r="EW34" s="1"/>
    </row>
    <row r="35" spans="1:153" s="2" customFormat="1" x14ac:dyDescent="0.2">
      <c r="A35" s="3"/>
      <c r="B35" s="87" t="s">
        <v>875</v>
      </c>
      <c r="C35" s="19">
        <v>244</v>
      </c>
      <c r="D35" s="19">
        <v>241</v>
      </c>
      <c r="E35" s="3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  <c r="BY35" s="1"/>
      <c r="BZ35" s="1"/>
      <c r="CA35" s="1"/>
      <c r="CB35" s="1"/>
      <c r="CC35" s="1"/>
      <c r="CD35" s="1"/>
      <c r="CE35" s="1"/>
      <c r="CF35" s="1"/>
      <c r="CG35" s="1"/>
      <c r="CH35" s="1"/>
      <c r="CI35" s="1"/>
      <c r="CJ35" s="1"/>
      <c r="CK35" s="1"/>
      <c r="CL35" s="1"/>
      <c r="CM35" s="1"/>
      <c r="CN35" s="1"/>
      <c r="CO35" s="1"/>
      <c r="CP35" s="1"/>
      <c r="CQ35" s="1"/>
      <c r="CR35" s="1"/>
      <c r="CS35" s="1"/>
      <c r="CT35" s="1"/>
      <c r="CU35" s="1"/>
      <c r="CV35" s="1"/>
      <c r="CW35" s="1"/>
      <c r="CX35" s="1"/>
      <c r="CY35" s="1"/>
      <c r="CZ35" s="1"/>
      <c r="DA35" s="1"/>
      <c r="DB35" s="1"/>
      <c r="DC35" s="1"/>
      <c r="DD35" s="1"/>
      <c r="DE35" s="1"/>
      <c r="DF35" s="1"/>
      <c r="DG35" s="1"/>
      <c r="DH35" s="1"/>
      <c r="DI35" s="1"/>
      <c r="DJ35" s="1"/>
      <c r="DK35" s="1"/>
      <c r="DL35" s="1"/>
      <c r="DM35" s="1"/>
      <c r="DN35" s="1"/>
      <c r="DO35" s="1"/>
      <c r="DP35" s="1"/>
      <c r="DQ35" s="1"/>
      <c r="DR35" s="1"/>
      <c r="DS35" s="1"/>
      <c r="DT35" s="1"/>
      <c r="DU35" s="1"/>
      <c r="DV35" s="1"/>
      <c r="DW35" s="1"/>
      <c r="DX35" s="1"/>
      <c r="DY35" s="1"/>
      <c r="DZ35" s="1"/>
      <c r="EA35" s="1"/>
      <c r="EB35" s="1"/>
      <c r="EC35" s="1"/>
      <c r="ED35" s="1"/>
      <c r="EE35" s="1"/>
      <c r="EF35" s="1"/>
      <c r="EG35" s="1"/>
      <c r="EH35" s="1"/>
      <c r="EI35" s="1"/>
      <c r="EJ35" s="1"/>
      <c r="EK35" s="1"/>
      <c r="EL35" s="1"/>
      <c r="EM35" s="1"/>
      <c r="EN35" s="1"/>
      <c r="EO35" s="1"/>
      <c r="EP35" s="1"/>
      <c r="EQ35" s="1"/>
      <c r="ER35" s="1"/>
      <c r="ES35" s="1"/>
      <c r="ET35" s="1"/>
      <c r="EU35" s="1"/>
      <c r="EV35" s="1"/>
      <c r="EW35" s="1"/>
    </row>
    <row r="36" spans="1:153" s="2" customFormat="1" x14ac:dyDescent="0.2">
      <c r="A36" s="3"/>
      <c r="B36" s="87" t="s">
        <v>876</v>
      </c>
      <c r="C36" s="19">
        <v>160</v>
      </c>
      <c r="D36" s="19">
        <v>158</v>
      </c>
      <c r="E36" s="3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  <c r="BL36" s="1"/>
      <c r="BM36" s="1"/>
      <c r="BN36" s="1"/>
      <c r="BO36" s="1"/>
      <c r="BP36" s="1"/>
      <c r="BQ36" s="1"/>
      <c r="BR36" s="1"/>
      <c r="BS36" s="1"/>
      <c r="BT36" s="1"/>
      <c r="BU36" s="1"/>
      <c r="BV36" s="1"/>
      <c r="BW36" s="1"/>
      <c r="BX36" s="1"/>
      <c r="BY36" s="1"/>
      <c r="BZ36" s="1"/>
      <c r="CA36" s="1"/>
      <c r="CB36" s="1"/>
      <c r="CC36" s="1"/>
      <c r="CD36" s="1"/>
      <c r="CE36" s="1"/>
      <c r="CF36" s="1"/>
      <c r="CG36" s="1"/>
      <c r="CH36" s="1"/>
      <c r="CI36" s="1"/>
      <c r="CJ36" s="1"/>
      <c r="CK36" s="1"/>
      <c r="CL36" s="1"/>
      <c r="CM36" s="1"/>
      <c r="CN36" s="1"/>
      <c r="CO36" s="1"/>
      <c r="CP36" s="1"/>
      <c r="CQ36" s="1"/>
      <c r="CR36" s="1"/>
      <c r="CS36" s="1"/>
      <c r="CT36" s="1"/>
      <c r="CU36" s="1"/>
      <c r="CV36" s="1"/>
      <c r="CW36" s="1"/>
      <c r="CX36" s="1"/>
      <c r="CY36" s="1"/>
      <c r="CZ36" s="1"/>
      <c r="DA36" s="1"/>
      <c r="DB36" s="1"/>
      <c r="DC36" s="1"/>
      <c r="DD36" s="1"/>
      <c r="DE36" s="1"/>
      <c r="DF36" s="1"/>
      <c r="DG36" s="1"/>
      <c r="DH36" s="1"/>
      <c r="DI36" s="1"/>
      <c r="DJ36" s="1"/>
      <c r="DK36" s="1"/>
      <c r="DL36" s="1"/>
      <c r="DM36" s="1"/>
      <c r="DN36" s="1"/>
      <c r="DO36" s="1"/>
      <c r="DP36" s="1"/>
      <c r="DQ36" s="1"/>
      <c r="DR36" s="1"/>
      <c r="DS36" s="1"/>
      <c r="DT36" s="1"/>
      <c r="DU36" s="1"/>
      <c r="DV36" s="1"/>
      <c r="DW36" s="1"/>
      <c r="DX36" s="1"/>
      <c r="DY36" s="1"/>
      <c r="DZ36" s="1"/>
      <c r="EA36" s="1"/>
      <c r="EB36" s="1"/>
      <c r="EC36" s="1"/>
      <c r="ED36" s="1"/>
      <c r="EE36" s="1"/>
      <c r="EF36" s="1"/>
      <c r="EG36" s="1"/>
      <c r="EH36" s="1"/>
      <c r="EI36" s="1"/>
      <c r="EJ36" s="1"/>
      <c r="EK36" s="1"/>
      <c r="EL36" s="1"/>
      <c r="EM36" s="1"/>
      <c r="EN36" s="1"/>
      <c r="EO36" s="1"/>
      <c r="EP36" s="1"/>
      <c r="EQ36" s="1"/>
      <c r="ER36" s="1"/>
      <c r="ES36" s="1"/>
      <c r="ET36" s="1"/>
      <c r="EU36" s="1"/>
      <c r="EV36" s="1"/>
      <c r="EW36" s="1"/>
    </row>
    <row r="37" spans="1:153" s="2" customFormat="1" x14ac:dyDescent="0.2">
      <c r="A37" s="3"/>
      <c r="B37" s="87" t="s">
        <v>877</v>
      </c>
      <c r="C37" s="19">
        <v>294</v>
      </c>
      <c r="D37" s="19">
        <v>292</v>
      </c>
      <c r="E37" s="3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  <c r="BL37" s="1"/>
      <c r="BM37" s="1"/>
      <c r="BN37" s="1"/>
      <c r="BO37" s="1"/>
      <c r="BP37" s="1"/>
      <c r="BQ37" s="1"/>
      <c r="BR37" s="1"/>
      <c r="BS37" s="1"/>
      <c r="BT37" s="1"/>
      <c r="BU37" s="1"/>
      <c r="BV37" s="1"/>
      <c r="BW37" s="1"/>
      <c r="BX37" s="1"/>
      <c r="BY37" s="1"/>
      <c r="BZ37" s="1"/>
      <c r="CA37" s="1"/>
      <c r="CB37" s="1"/>
      <c r="CC37" s="1"/>
      <c r="CD37" s="1"/>
      <c r="CE37" s="1"/>
      <c r="CF37" s="1"/>
      <c r="CG37" s="1"/>
      <c r="CH37" s="1"/>
      <c r="CI37" s="1"/>
      <c r="CJ37" s="1"/>
      <c r="CK37" s="1"/>
      <c r="CL37" s="1"/>
      <c r="CM37" s="1"/>
      <c r="CN37" s="1"/>
      <c r="CO37" s="1"/>
      <c r="CP37" s="1"/>
      <c r="CQ37" s="1"/>
      <c r="CR37" s="1"/>
      <c r="CS37" s="1"/>
      <c r="CT37" s="1"/>
      <c r="CU37" s="1"/>
      <c r="CV37" s="1"/>
      <c r="CW37" s="1"/>
      <c r="CX37" s="1"/>
      <c r="CY37" s="1"/>
      <c r="CZ37" s="1"/>
      <c r="DA37" s="1"/>
      <c r="DB37" s="1"/>
      <c r="DC37" s="1"/>
      <c r="DD37" s="1"/>
      <c r="DE37" s="1"/>
      <c r="DF37" s="1"/>
      <c r="DG37" s="1"/>
      <c r="DH37" s="1"/>
      <c r="DI37" s="1"/>
      <c r="DJ37" s="1"/>
      <c r="DK37" s="1"/>
      <c r="DL37" s="1"/>
      <c r="DM37" s="1"/>
      <c r="DN37" s="1"/>
      <c r="DO37" s="1"/>
      <c r="DP37" s="1"/>
      <c r="DQ37" s="1"/>
      <c r="DR37" s="1"/>
      <c r="DS37" s="1"/>
      <c r="DT37" s="1"/>
      <c r="DU37" s="1"/>
      <c r="DV37" s="1"/>
      <c r="DW37" s="1"/>
      <c r="DX37" s="1"/>
      <c r="DY37" s="1"/>
      <c r="DZ37" s="1"/>
      <c r="EA37" s="1"/>
      <c r="EB37" s="1"/>
      <c r="EC37" s="1"/>
      <c r="ED37" s="1"/>
      <c r="EE37" s="1"/>
      <c r="EF37" s="1"/>
      <c r="EG37" s="1"/>
      <c r="EH37" s="1"/>
      <c r="EI37" s="1"/>
      <c r="EJ37" s="1"/>
      <c r="EK37" s="1"/>
      <c r="EL37" s="1"/>
      <c r="EM37" s="1"/>
      <c r="EN37" s="1"/>
      <c r="EO37" s="1"/>
      <c r="EP37" s="1"/>
      <c r="EQ37" s="1"/>
      <c r="ER37" s="1"/>
      <c r="ES37" s="1"/>
      <c r="ET37" s="1"/>
      <c r="EU37" s="1"/>
      <c r="EV37" s="1"/>
      <c r="EW37" s="1"/>
    </row>
    <row r="38" spans="1:153" s="2" customFormat="1" x14ac:dyDescent="0.2">
      <c r="A38" s="3"/>
      <c r="B38" s="87" t="s">
        <v>878</v>
      </c>
      <c r="C38" s="19">
        <v>211</v>
      </c>
      <c r="D38" s="19">
        <v>209</v>
      </c>
      <c r="E38" s="3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  <c r="BJ38" s="1"/>
      <c r="BK38" s="1"/>
      <c r="BL38" s="1"/>
      <c r="BM38" s="1"/>
      <c r="BN38" s="1"/>
      <c r="BO38" s="1"/>
      <c r="BP38" s="1"/>
      <c r="BQ38" s="1"/>
      <c r="BR38" s="1"/>
      <c r="BS38" s="1"/>
      <c r="BT38" s="1"/>
      <c r="BU38" s="1"/>
      <c r="BV38" s="1"/>
      <c r="BW38" s="1"/>
      <c r="BX38" s="1"/>
      <c r="BY38" s="1"/>
      <c r="BZ38" s="1"/>
      <c r="CA38" s="1"/>
      <c r="CB38" s="1"/>
      <c r="CC38" s="1"/>
      <c r="CD38" s="1"/>
      <c r="CE38" s="1"/>
      <c r="CF38" s="1"/>
      <c r="CG38" s="1"/>
      <c r="CH38" s="1"/>
      <c r="CI38" s="1"/>
      <c r="CJ38" s="1"/>
      <c r="CK38" s="1"/>
      <c r="CL38" s="1"/>
      <c r="CM38" s="1"/>
      <c r="CN38" s="1"/>
      <c r="CO38" s="1"/>
      <c r="CP38" s="1"/>
      <c r="CQ38" s="1"/>
      <c r="CR38" s="1"/>
      <c r="CS38" s="1"/>
      <c r="CT38" s="1"/>
      <c r="CU38" s="1"/>
      <c r="CV38" s="1"/>
      <c r="CW38" s="1"/>
      <c r="CX38" s="1"/>
      <c r="CY38" s="1"/>
      <c r="CZ38" s="1"/>
      <c r="DA38" s="1"/>
      <c r="DB38" s="1"/>
      <c r="DC38" s="1"/>
      <c r="DD38" s="1"/>
      <c r="DE38" s="1"/>
      <c r="DF38" s="1"/>
      <c r="DG38" s="1"/>
      <c r="DH38" s="1"/>
      <c r="DI38" s="1"/>
      <c r="DJ38" s="1"/>
      <c r="DK38" s="1"/>
      <c r="DL38" s="1"/>
      <c r="DM38" s="1"/>
      <c r="DN38" s="1"/>
      <c r="DO38" s="1"/>
      <c r="DP38" s="1"/>
      <c r="DQ38" s="1"/>
      <c r="DR38" s="1"/>
      <c r="DS38" s="1"/>
      <c r="DT38" s="1"/>
      <c r="DU38" s="1"/>
      <c r="DV38" s="1"/>
      <c r="DW38" s="1"/>
      <c r="DX38" s="1"/>
      <c r="DY38" s="1"/>
      <c r="DZ38" s="1"/>
      <c r="EA38" s="1"/>
      <c r="EB38" s="1"/>
      <c r="EC38" s="1"/>
      <c r="ED38" s="1"/>
      <c r="EE38" s="1"/>
      <c r="EF38" s="1"/>
      <c r="EG38" s="1"/>
      <c r="EH38" s="1"/>
      <c r="EI38" s="1"/>
      <c r="EJ38" s="1"/>
      <c r="EK38" s="1"/>
      <c r="EL38" s="1"/>
      <c r="EM38" s="1"/>
      <c r="EN38" s="1"/>
      <c r="EO38" s="1"/>
      <c r="EP38" s="1"/>
      <c r="EQ38" s="1"/>
      <c r="ER38" s="1"/>
      <c r="ES38" s="1"/>
      <c r="ET38" s="1"/>
      <c r="EU38" s="1"/>
      <c r="EV38" s="1"/>
      <c r="EW38" s="1"/>
    </row>
    <row r="39" spans="1:153" s="2" customFormat="1" x14ac:dyDescent="0.2">
      <c r="A39" s="3"/>
      <c r="B39" s="87" t="s">
        <v>879</v>
      </c>
      <c r="C39" s="19">
        <v>227</v>
      </c>
      <c r="D39" s="19">
        <v>227</v>
      </c>
      <c r="E39" s="3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  <c r="BJ39" s="1"/>
      <c r="BK39" s="1"/>
      <c r="BL39" s="1"/>
      <c r="BM39" s="1"/>
      <c r="BN39" s="1"/>
      <c r="BO39" s="1"/>
      <c r="BP39" s="1"/>
      <c r="BQ39" s="1"/>
      <c r="BR39" s="1"/>
      <c r="BS39" s="1"/>
      <c r="BT39" s="1"/>
      <c r="BU39" s="1"/>
      <c r="BV39" s="1"/>
      <c r="BW39" s="1"/>
      <c r="BX39" s="1"/>
      <c r="BY39" s="1"/>
      <c r="BZ39" s="1"/>
      <c r="CA39" s="1"/>
      <c r="CB39" s="1"/>
      <c r="CC39" s="1"/>
      <c r="CD39" s="1"/>
      <c r="CE39" s="1"/>
      <c r="CF39" s="1"/>
      <c r="CG39" s="1"/>
      <c r="CH39" s="1"/>
      <c r="CI39" s="1"/>
      <c r="CJ39" s="1"/>
      <c r="CK39" s="1"/>
      <c r="CL39" s="1"/>
      <c r="CM39" s="1"/>
      <c r="CN39" s="1"/>
      <c r="CO39" s="1"/>
      <c r="CP39" s="1"/>
      <c r="CQ39" s="1"/>
      <c r="CR39" s="1"/>
      <c r="CS39" s="1"/>
      <c r="CT39" s="1"/>
      <c r="CU39" s="1"/>
      <c r="CV39" s="1"/>
      <c r="CW39" s="1"/>
      <c r="CX39" s="1"/>
      <c r="CY39" s="1"/>
      <c r="CZ39" s="1"/>
      <c r="DA39" s="1"/>
      <c r="DB39" s="1"/>
      <c r="DC39" s="1"/>
      <c r="DD39" s="1"/>
      <c r="DE39" s="1"/>
      <c r="DF39" s="1"/>
      <c r="DG39" s="1"/>
      <c r="DH39" s="1"/>
      <c r="DI39" s="1"/>
      <c r="DJ39" s="1"/>
      <c r="DK39" s="1"/>
      <c r="DL39" s="1"/>
      <c r="DM39" s="1"/>
      <c r="DN39" s="1"/>
      <c r="DO39" s="1"/>
      <c r="DP39" s="1"/>
      <c r="DQ39" s="1"/>
      <c r="DR39" s="1"/>
      <c r="DS39" s="1"/>
      <c r="DT39" s="1"/>
      <c r="DU39" s="1"/>
      <c r="DV39" s="1"/>
      <c r="DW39" s="1"/>
      <c r="DX39" s="1"/>
      <c r="DY39" s="1"/>
      <c r="DZ39" s="1"/>
      <c r="EA39" s="1"/>
      <c r="EB39" s="1"/>
      <c r="EC39" s="1"/>
      <c r="ED39" s="1"/>
      <c r="EE39" s="1"/>
      <c r="EF39" s="1"/>
      <c r="EG39" s="1"/>
      <c r="EH39" s="1"/>
      <c r="EI39" s="1"/>
      <c r="EJ39" s="1"/>
      <c r="EK39" s="1"/>
      <c r="EL39" s="1"/>
      <c r="EM39" s="1"/>
      <c r="EN39" s="1"/>
      <c r="EO39" s="1"/>
      <c r="EP39" s="1"/>
      <c r="EQ39" s="1"/>
      <c r="ER39" s="1"/>
      <c r="ES39" s="1"/>
      <c r="ET39" s="1"/>
      <c r="EU39" s="1"/>
      <c r="EV39" s="1"/>
      <c r="EW39" s="1"/>
    </row>
    <row r="40" spans="1:153" s="2" customFormat="1" x14ac:dyDescent="0.2">
      <c r="A40" s="3"/>
      <c r="B40" s="87" t="s">
        <v>880</v>
      </c>
      <c r="C40" s="19">
        <v>214</v>
      </c>
      <c r="D40" s="19">
        <v>217</v>
      </c>
      <c r="E40" s="3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1"/>
      <c r="BH40" s="1"/>
      <c r="BI40" s="1"/>
      <c r="BJ40" s="1"/>
      <c r="BK40" s="1"/>
      <c r="BL40" s="1"/>
      <c r="BM40" s="1"/>
      <c r="BN40" s="1"/>
      <c r="BO40" s="1"/>
      <c r="BP40" s="1"/>
      <c r="BQ40" s="1"/>
      <c r="BR40" s="1"/>
      <c r="BS40" s="1"/>
      <c r="BT40" s="1"/>
      <c r="BU40" s="1"/>
      <c r="BV40" s="1"/>
      <c r="BW40" s="1"/>
      <c r="BX40" s="1"/>
      <c r="BY40" s="1"/>
      <c r="BZ40" s="1"/>
      <c r="CA40" s="1"/>
      <c r="CB40" s="1"/>
      <c r="CC40" s="1"/>
      <c r="CD40" s="1"/>
      <c r="CE40" s="1"/>
      <c r="CF40" s="1"/>
      <c r="CG40" s="1"/>
      <c r="CH40" s="1"/>
      <c r="CI40" s="1"/>
      <c r="CJ40" s="1"/>
      <c r="CK40" s="1"/>
      <c r="CL40" s="1"/>
      <c r="CM40" s="1"/>
      <c r="CN40" s="1"/>
      <c r="CO40" s="1"/>
      <c r="CP40" s="1"/>
      <c r="CQ40" s="1"/>
      <c r="CR40" s="1"/>
      <c r="CS40" s="1"/>
      <c r="CT40" s="1"/>
      <c r="CU40" s="1"/>
      <c r="CV40" s="1"/>
      <c r="CW40" s="1"/>
      <c r="CX40" s="1"/>
      <c r="CY40" s="1"/>
      <c r="CZ40" s="1"/>
      <c r="DA40" s="1"/>
      <c r="DB40" s="1"/>
      <c r="DC40" s="1"/>
      <c r="DD40" s="1"/>
      <c r="DE40" s="1"/>
      <c r="DF40" s="1"/>
      <c r="DG40" s="1"/>
      <c r="DH40" s="1"/>
      <c r="DI40" s="1"/>
      <c r="DJ40" s="1"/>
      <c r="DK40" s="1"/>
      <c r="DL40" s="1"/>
      <c r="DM40" s="1"/>
      <c r="DN40" s="1"/>
      <c r="DO40" s="1"/>
      <c r="DP40" s="1"/>
      <c r="DQ40" s="1"/>
      <c r="DR40" s="1"/>
      <c r="DS40" s="1"/>
      <c r="DT40" s="1"/>
      <c r="DU40" s="1"/>
      <c r="DV40" s="1"/>
      <c r="DW40" s="1"/>
      <c r="DX40" s="1"/>
      <c r="DY40" s="1"/>
      <c r="DZ40" s="1"/>
      <c r="EA40" s="1"/>
      <c r="EB40" s="1"/>
      <c r="EC40" s="1"/>
      <c r="ED40" s="1"/>
      <c r="EE40" s="1"/>
      <c r="EF40" s="1"/>
      <c r="EG40" s="1"/>
      <c r="EH40" s="1"/>
      <c r="EI40" s="1"/>
      <c r="EJ40" s="1"/>
      <c r="EK40" s="1"/>
      <c r="EL40" s="1"/>
      <c r="EM40" s="1"/>
      <c r="EN40" s="1"/>
      <c r="EO40" s="1"/>
      <c r="EP40" s="1"/>
      <c r="EQ40" s="1"/>
      <c r="ER40" s="1"/>
      <c r="ES40" s="1"/>
      <c r="ET40" s="1"/>
      <c r="EU40" s="1"/>
      <c r="EV40" s="1"/>
      <c r="EW40" s="1"/>
    </row>
    <row r="41" spans="1:153" s="2" customFormat="1" x14ac:dyDescent="0.2">
      <c r="A41" s="3"/>
      <c r="B41" s="87" t="s">
        <v>881</v>
      </c>
      <c r="C41" s="19">
        <v>229</v>
      </c>
      <c r="D41" s="19">
        <v>232</v>
      </c>
      <c r="E41" s="3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1"/>
      <c r="BH41" s="1"/>
      <c r="BI41" s="1"/>
      <c r="BJ41" s="1"/>
      <c r="BK41" s="1"/>
      <c r="BL41" s="1"/>
      <c r="BM41" s="1"/>
      <c r="BN41" s="1"/>
      <c r="BO41" s="1"/>
      <c r="BP41" s="1"/>
      <c r="BQ41" s="1"/>
      <c r="BR41" s="1"/>
      <c r="BS41" s="1"/>
      <c r="BT41" s="1"/>
      <c r="BU41" s="1"/>
      <c r="BV41" s="1"/>
      <c r="BW41" s="1"/>
      <c r="BX41" s="1"/>
      <c r="BY41" s="1"/>
      <c r="BZ41" s="1"/>
      <c r="CA41" s="1"/>
      <c r="CB41" s="1"/>
      <c r="CC41" s="1"/>
      <c r="CD41" s="1"/>
      <c r="CE41" s="1"/>
      <c r="CF41" s="1"/>
      <c r="CG41" s="1"/>
      <c r="CH41" s="1"/>
      <c r="CI41" s="1"/>
      <c r="CJ41" s="1"/>
      <c r="CK41" s="1"/>
      <c r="CL41" s="1"/>
      <c r="CM41" s="1"/>
      <c r="CN41" s="1"/>
      <c r="CO41" s="1"/>
      <c r="CP41" s="1"/>
      <c r="CQ41" s="1"/>
      <c r="CR41" s="1"/>
      <c r="CS41" s="1"/>
      <c r="CT41" s="1"/>
      <c r="CU41" s="1"/>
      <c r="CV41" s="1"/>
      <c r="CW41" s="1"/>
      <c r="CX41" s="1"/>
      <c r="CY41" s="1"/>
      <c r="CZ41" s="1"/>
      <c r="DA41" s="1"/>
      <c r="DB41" s="1"/>
      <c r="DC41" s="1"/>
      <c r="DD41" s="1"/>
      <c r="DE41" s="1"/>
      <c r="DF41" s="1"/>
      <c r="DG41" s="1"/>
      <c r="DH41" s="1"/>
      <c r="DI41" s="1"/>
      <c r="DJ41" s="1"/>
      <c r="DK41" s="1"/>
      <c r="DL41" s="1"/>
      <c r="DM41" s="1"/>
      <c r="DN41" s="1"/>
      <c r="DO41" s="1"/>
      <c r="DP41" s="1"/>
      <c r="DQ41" s="1"/>
      <c r="DR41" s="1"/>
      <c r="DS41" s="1"/>
      <c r="DT41" s="1"/>
      <c r="DU41" s="1"/>
      <c r="DV41" s="1"/>
      <c r="DW41" s="1"/>
      <c r="DX41" s="1"/>
      <c r="DY41" s="1"/>
      <c r="DZ41" s="1"/>
      <c r="EA41" s="1"/>
      <c r="EB41" s="1"/>
      <c r="EC41" s="1"/>
      <c r="ED41" s="1"/>
      <c r="EE41" s="1"/>
      <c r="EF41" s="1"/>
      <c r="EG41" s="1"/>
      <c r="EH41" s="1"/>
      <c r="EI41" s="1"/>
      <c r="EJ41" s="1"/>
      <c r="EK41" s="1"/>
      <c r="EL41" s="1"/>
      <c r="EM41" s="1"/>
      <c r="EN41" s="1"/>
      <c r="EO41" s="1"/>
      <c r="EP41" s="1"/>
      <c r="EQ41" s="1"/>
      <c r="ER41" s="1"/>
      <c r="ES41" s="1"/>
      <c r="ET41" s="1"/>
      <c r="EU41" s="1"/>
      <c r="EV41" s="1"/>
      <c r="EW41" s="1"/>
    </row>
    <row r="42" spans="1:153" s="2" customFormat="1" ht="15" thickBot="1" x14ac:dyDescent="0.25">
      <c r="A42" s="3"/>
      <c r="B42" s="88" t="s">
        <v>882</v>
      </c>
      <c r="C42" s="20">
        <v>233</v>
      </c>
      <c r="D42" s="20">
        <v>235</v>
      </c>
      <c r="E42" s="3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  <c r="BF42" s="1"/>
      <c r="BG42" s="1"/>
      <c r="BH42" s="1"/>
      <c r="BI42" s="1"/>
      <c r="BJ42" s="1"/>
      <c r="BK42" s="1"/>
      <c r="BL42" s="1"/>
      <c r="BM42" s="1"/>
      <c r="BN42" s="1"/>
      <c r="BO42" s="1"/>
      <c r="BP42" s="1"/>
      <c r="BQ42" s="1"/>
      <c r="BR42" s="1"/>
      <c r="BS42" s="1"/>
      <c r="BT42" s="1"/>
      <c r="BU42" s="1"/>
      <c r="BV42" s="1"/>
      <c r="BW42" s="1"/>
      <c r="BX42" s="1"/>
      <c r="BY42" s="1"/>
      <c r="BZ42" s="1"/>
      <c r="CA42" s="1"/>
      <c r="CB42" s="1"/>
      <c r="CC42" s="1"/>
      <c r="CD42" s="1"/>
      <c r="CE42" s="1"/>
      <c r="CF42" s="1"/>
      <c r="CG42" s="1"/>
      <c r="CH42" s="1"/>
      <c r="CI42" s="1"/>
      <c r="CJ42" s="1"/>
      <c r="CK42" s="1"/>
      <c r="CL42" s="1"/>
      <c r="CM42" s="1"/>
      <c r="CN42" s="1"/>
      <c r="CO42" s="1"/>
      <c r="CP42" s="1"/>
      <c r="CQ42" s="1"/>
      <c r="CR42" s="1"/>
      <c r="CS42" s="1"/>
      <c r="CT42" s="1"/>
      <c r="CU42" s="1"/>
      <c r="CV42" s="1"/>
      <c r="CW42" s="1"/>
      <c r="CX42" s="1"/>
      <c r="CY42" s="1"/>
      <c r="CZ42" s="1"/>
      <c r="DA42" s="1"/>
      <c r="DB42" s="1"/>
      <c r="DC42" s="1"/>
      <c r="DD42" s="1"/>
      <c r="DE42" s="1"/>
      <c r="DF42" s="1"/>
      <c r="DG42" s="1"/>
      <c r="DH42" s="1"/>
      <c r="DI42" s="1"/>
      <c r="DJ42" s="1"/>
      <c r="DK42" s="1"/>
      <c r="DL42" s="1"/>
      <c r="DM42" s="1"/>
      <c r="DN42" s="1"/>
      <c r="DO42" s="1"/>
      <c r="DP42" s="1"/>
      <c r="DQ42" s="1"/>
      <c r="DR42" s="1"/>
      <c r="DS42" s="1"/>
      <c r="DT42" s="1"/>
      <c r="DU42" s="1"/>
      <c r="DV42" s="1"/>
      <c r="DW42" s="1"/>
      <c r="DX42" s="1"/>
      <c r="DY42" s="1"/>
      <c r="DZ42" s="1"/>
      <c r="EA42" s="1"/>
      <c r="EB42" s="1"/>
      <c r="EC42" s="1"/>
      <c r="ED42" s="1"/>
      <c r="EE42" s="1"/>
      <c r="EF42" s="1"/>
      <c r="EG42" s="1"/>
      <c r="EH42" s="1"/>
      <c r="EI42" s="1"/>
      <c r="EJ42" s="1"/>
      <c r="EK42" s="1"/>
      <c r="EL42" s="1"/>
      <c r="EM42" s="1"/>
      <c r="EN42" s="1"/>
      <c r="EO42" s="1"/>
      <c r="EP42" s="1"/>
      <c r="EQ42" s="1"/>
      <c r="ER42" s="1"/>
      <c r="ES42" s="1"/>
      <c r="ET42" s="1"/>
      <c r="EU42" s="1"/>
      <c r="EV42" s="1"/>
      <c r="EW42" s="1"/>
    </row>
    <row r="43" spans="1:153" s="18" customFormat="1" x14ac:dyDescent="0.2">
      <c r="A43" s="15"/>
      <c r="B43" s="16"/>
      <c r="C43" s="17"/>
      <c r="D43" s="17"/>
      <c r="E43" s="3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1"/>
      <c r="BH43" s="1"/>
      <c r="BI43" s="1"/>
      <c r="BJ43" s="1"/>
      <c r="BK43" s="1"/>
      <c r="BL43" s="1"/>
      <c r="BM43" s="1"/>
      <c r="BN43" s="1"/>
      <c r="BO43" s="1"/>
      <c r="BP43" s="1"/>
      <c r="BQ43" s="1"/>
      <c r="BR43" s="1"/>
      <c r="BS43" s="1"/>
      <c r="BT43" s="1"/>
      <c r="BU43" s="1"/>
      <c r="BV43" s="1"/>
      <c r="BW43" s="1"/>
      <c r="BX43" s="1"/>
      <c r="BY43" s="1"/>
      <c r="BZ43" s="1"/>
      <c r="CA43" s="1"/>
      <c r="CB43" s="1"/>
      <c r="CC43" s="1"/>
      <c r="CD43" s="1"/>
      <c r="CE43" s="1"/>
      <c r="CF43" s="1"/>
      <c r="CG43" s="1"/>
      <c r="CH43" s="1"/>
      <c r="CI43" s="1"/>
      <c r="CJ43" s="1"/>
      <c r="CK43" s="1"/>
      <c r="CL43" s="1"/>
      <c r="CM43" s="1"/>
      <c r="CN43" s="1"/>
      <c r="CO43" s="1"/>
      <c r="CP43" s="1"/>
      <c r="CQ43" s="1"/>
      <c r="CR43" s="1"/>
      <c r="CS43" s="1"/>
      <c r="CT43" s="1"/>
      <c r="CU43" s="1"/>
      <c r="CV43" s="1"/>
      <c r="CW43" s="1"/>
      <c r="CX43" s="1"/>
      <c r="CY43" s="1"/>
      <c r="CZ43" s="1"/>
      <c r="DA43" s="1"/>
      <c r="DB43" s="1"/>
      <c r="DC43" s="1"/>
      <c r="DD43" s="1"/>
      <c r="DE43" s="1"/>
      <c r="DF43" s="1"/>
      <c r="DG43" s="1"/>
      <c r="DH43" s="1"/>
      <c r="DI43" s="1"/>
      <c r="DJ43" s="1"/>
      <c r="DK43" s="1"/>
      <c r="DL43" s="1"/>
      <c r="DM43" s="1"/>
      <c r="DN43" s="1"/>
      <c r="DO43" s="1"/>
      <c r="DP43" s="1"/>
      <c r="DQ43" s="1"/>
      <c r="DR43" s="1"/>
      <c r="DS43" s="1"/>
      <c r="DT43" s="1"/>
      <c r="DU43" s="1"/>
      <c r="DV43" s="1"/>
      <c r="DW43" s="1"/>
      <c r="DX43" s="1"/>
      <c r="DY43" s="1"/>
      <c r="DZ43" s="1"/>
      <c r="EA43" s="1"/>
      <c r="EB43" s="1"/>
      <c r="EC43" s="1"/>
      <c r="ED43" s="1"/>
      <c r="EE43" s="1"/>
      <c r="EF43" s="1"/>
      <c r="EG43" s="1"/>
      <c r="EH43" s="1"/>
      <c r="EI43" s="1"/>
      <c r="EJ43" s="1"/>
      <c r="EK43" s="1"/>
      <c r="EL43" s="1"/>
      <c r="EM43" s="1"/>
      <c r="EN43" s="1"/>
      <c r="EO43" s="1"/>
      <c r="EP43" s="1"/>
      <c r="EQ43" s="1"/>
      <c r="ER43" s="1"/>
      <c r="ES43" s="1"/>
      <c r="ET43" s="1"/>
      <c r="EU43" s="1"/>
      <c r="EV43" s="1"/>
      <c r="EW43" s="1"/>
    </row>
    <row r="44" spans="1:153" s="2" customFormat="1" ht="50.1" customHeight="1" thickBot="1" x14ac:dyDescent="0.25">
      <c r="A44" s="129" t="str">
        <f>"IMPUTATIONS POUR POSITION MIXTE INTRA-MARCHANDISE - 'BUTTERFLY' NEUF-MOIS EN VIGUEUR LE "&amp;'OPTIONS - INTERVALLES DE MARGE'!A1</f>
        <v>IMPUTATIONS POUR POSITION MIXTE INTRA-MARCHANDISE - 'BUTTERFLY' NEUF-MOIS EN VIGUEUR LE 12 MAY 2025</v>
      </c>
      <c r="B44" s="130"/>
      <c r="C44" s="130"/>
      <c r="D44" s="130"/>
      <c r="E44" s="130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1"/>
      <c r="BH44" s="1"/>
      <c r="BI44" s="1"/>
      <c r="BJ44" s="1"/>
      <c r="BK44" s="1"/>
      <c r="BL44" s="1"/>
      <c r="BM44" s="1"/>
      <c r="BN44" s="1"/>
      <c r="BO44" s="1"/>
      <c r="BP44" s="1"/>
      <c r="BQ44" s="1"/>
      <c r="BR44" s="1"/>
      <c r="BS44" s="1"/>
      <c r="BT44" s="1"/>
      <c r="BU44" s="1"/>
      <c r="BV44" s="1"/>
      <c r="BW44" s="1"/>
      <c r="BX44" s="1"/>
      <c r="BY44" s="1"/>
      <c r="BZ44" s="1"/>
      <c r="CA44" s="1"/>
      <c r="CB44" s="1"/>
      <c r="CC44" s="1"/>
      <c r="CD44" s="1"/>
      <c r="CE44" s="1"/>
      <c r="CF44" s="1"/>
      <c r="CG44" s="1"/>
      <c r="CH44" s="1"/>
      <c r="CI44" s="1"/>
      <c r="CJ44" s="1"/>
      <c r="CK44" s="1"/>
      <c r="CL44" s="1"/>
      <c r="CM44" s="1"/>
      <c r="CN44" s="1"/>
      <c r="CO44" s="1"/>
      <c r="CP44" s="1"/>
      <c r="CQ44" s="1"/>
      <c r="CR44" s="1"/>
      <c r="CS44" s="1"/>
      <c r="CT44" s="1"/>
      <c r="CU44" s="1"/>
      <c r="CV44" s="1"/>
      <c r="CW44" s="1"/>
      <c r="CX44" s="1"/>
      <c r="CY44" s="1"/>
      <c r="CZ44" s="1"/>
      <c r="DA44" s="1"/>
      <c r="DB44" s="1"/>
      <c r="DC44" s="1"/>
      <c r="DD44" s="1"/>
      <c r="DE44" s="1"/>
      <c r="DF44" s="1"/>
      <c r="DG44" s="1"/>
      <c r="DH44" s="1"/>
      <c r="DI44" s="1"/>
      <c r="DJ44" s="1"/>
      <c r="DK44" s="1"/>
      <c r="DL44" s="1"/>
      <c r="DM44" s="1"/>
      <c r="DN44" s="1"/>
      <c r="DO44" s="1"/>
      <c r="DP44" s="1"/>
      <c r="DQ44" s="1"/>
      <c r="DR44" s="1"/>
      <c r="DS44" s="1"/>
      <c r="DT44" s="1"/>
      <c r="DU44" s="1"/>
      <c r="DV44" s="1"/>
      <c r="DW44" s="1"/>
      <c r="DX44" s="1"/>
      <c r="DY44" s="1"/>
      <c r="DZ44" s="1"/>
      <c r="EA44" s="1"/>
      <c r="EB44" s="1"/>
      <c r="EC44" s="1"/>
      <c r="ED44" s="1"/>
      <c r="EE44" s="1"/>
      <c r="EF44" s="1"/>
      <c r="EG44" s="1"/>
      <c r="EH44" s="1"/>
      <c r="EI44" s="1"/>
      <c r="EJ44" s="1"/>
      <c r="EK44" s="1"/>
      <c r="EL44" s="1"/>
      <c r="EM44" s="1"/>
      <c r="EN44" s="1"/>
      <c r="EO44" s="1"/>
      <c r="EP44" s="1"/>
      <c r="EQ44" s="1"/>
      <c r="ER44" s="1"/>
      <c r="ES44" s="1"/>
      <c r="ET44" s="1"/>
      <c r="EU44" s="1"/>
      <c r="EV44" s="1"/>
      <c r="EW44" s="1"/>
    </row>
    <row r="45" spans="1:153" s="2" customFormat="1" ht="15" customHeight="1" x14ac:dyDescent="0.2">
      <c r="A45" s="3"/>
      <c r="B45" s="131" t="s">
        <v>7</v>
      </c>
      <c r="C45" s="143" t="s">
        <v>8</v>
      </c>
      <c r="D45" s="143" t="s">
        <v>9</v>
      </c>
      <c r="E45" s="3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1"/>
      <c r="BH45" s="1"/>
      <c r="BI45" s="1"/>
      <c r="BJ45" s="1"/>
      <c r="BK45" s="1"/>
      <c r="BL45" s="1"/>
      <c r="BM45" s="1"/>
      <c r="BN45" s="1"/>
      <c r="BO45" s="1"/>
      <c r="BP45" s="1"/>
      <c r="BQ45" s="1"/>
      <c r="BR45" s="1"/>
      <c r="BS45" s="1"/>
      <c r="BT45" s="1"/>
      <c r="BU45" s="1"/>
      <c r="BV45" s="1"/>
      <c r="BW45" s="1"/>
      <c r="BX45" s="1"/>
      <c r="BY45" s="1"/>
      <c r="BZ45" s="1"/>
      <c r="CA45" s="1"/>
      <c r="CB45" s="1"/>
      <c r="CC45" s="1"/>
      <c r="CD45" s="1"/>
      <c r="CE45" s="1"/>
      <c r="CF45" s="1"/>
      <c r="CG45" s="1"/>
      <c r="CH45" s="1"/>
      <c r="CI45" s="1"/>
      <c r="CJ45" s="1"/>
      <c r="CK45" s="1"/>
      <c r="CL45" s="1"/>
      <c r="CM45" s="1"/>
      <c r="CN45" s="1"/>
      <c r="CO45" s="1"/>
      <c r="CP45" s="1"/>
      <c r="CQ45" s="1"/>
      <c r="CR45" s="1"/>
      <c r="CS45" s="1"/>
      <c r="CT45" s="1"/>
      <c r="CU45" s="1"/>
      <c r="CV45" s="1"/>
      <c r="CW45" s="1"/>
      <c r="CX45" s="1"/>
      <c r="CY45" s="1"/>
      <c r="CZ45" s="1"/>
      <c r="DA45" s="1"/>
      <c r="DB45" s="1"/>
      <c r="DC45" s="1"/>
      <c r="DD45" s="1"/>
      <c r="DE45" s="1"/>
      <c r="DF45" s="1"/>
      <c r="DG45" s="1"/>
      <c r="DH45" s="1"/>
      <c r="DI45" s="1"/>
      <c r="DJ45" s="1"/>
      <c r="DK45" s="1"/>
      <c r="DL45" s="1"/>
      <c r="DM45" s="1"/>
      <c r="DN45" s="1"/>
      <c r="DO45" s="1"/>
      <c r="DP45" s="1"/>
      <c r="DQ45" s="1"/>
      <c r="DR45" s="1"/>
      <c r="DS45" s="1"/>
      <c r="DT45" s="1"/>
      <c r="DU45" s="1"/>
      <c r="DV45" s="1"/>
      <c r="DW45" s="1"/>
      <c r="DX45" s="1"/>
      <c r="DY45" s="1"/>
      <c r="DZ45" s="1"/>
      <c r="EA45" s="1"/>
      <c r="EB45" s="1"/>
      <c r="EC45" s="1"/>
      <c r="ED45" s="1"/>
      <c r="EE45" s="1"/>
      <c r="EF45" s="1"/>
      <c r="EG45" s="1"/>
      <c r="EH45" s="1"/>
      <c r="EI45" s="1"/>
      <c r="EJ45" s="1"/>
      <c r="EK45" s="1"/>
      <c r="EL45" s="1"/>
      <c r="EM45" s="1"/>
      <c r="EN45" s="1"/>
      <c r="EO45" s="1"/>
      <c r="EP45" s="1"/>
      <c r="EQ45" s="1"/>
      <c r="ER45" s="1"/>
      <c r="ES45" s="1"/>
      <c r="ET45" s="1"/>
      <c r="EU45" s="1"/>
      <c r="EV45" s="1"/>
      <c r="EW45" s="1"/>
    </row>
    <row r="46" spans="1:153" s="2" customFormat="1" ht="15" customHeight="1" x14ac:dyDescent="0.2">
      <c r="A46" s="3"/>
      <c r="B46" s="132"/>
      <c r="C46" s="144"/>
      <c r="D46" s="144"/>
      <c r="E46" s="3"/>
      <c r="F46" s="4"/>
      <c r="G46" s="4"/>
      <c r="H46" s="4"/>
      <c r="I46" s="4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1"/>
      <c r="BH46" s="1"/>
      <c r="BI46" s="1"/>
      <c r="BJ46" s="1"/>
      <c r="BK46" s="1"/>
      <c r="BL46" s="1"/>
      <c r="BM46" s="1"/>
      <c r="BN46" s="1"/>
      <c r="BO46" s="1"/>
      <c r="BP46" s="1"/>
      <c r="BQ46" s="1"/>
      <c r="BR46" s="1"/>
      <c r="BS46" s="1"/>
      <c r="BT46" s="1"/>
      <c r="BU46" s="1"/>
      <c r="BV46" s="1"/>
      <c r="BW46" s="1"/>
      <c r="BX46" s="1"/>
      <c r="BY46" s="1"/>
      <c r="BZ46" s="1"/>
      <c r="CA46" s="1"/>
      <c r="CB46" s="1"/>
      <c r="CC46" s="1"/>
      <c r="CD46" s="1"/>
      <c r="CE46" s="1"/>
      <c r="CF46" s="1"/>
      <c r="CG46" s="1"/>
      <c r="CH46" s="1"/>
      <c r="CI46" s="1"/>
      <c r="CJ46" s="1"/>
      <c r="CK46" s="1"/>
      <c r="CL46" s="1"/>
      <c r="CM46" s="1"/>
      <c r="CN46" s="1"/>
      <c r="CO46" s="1"/>
      <c r="CP46" s="1"/>
      <c r="CQ46" s="1"/>
      <c r="CR46" s="1"/>
      <c r="CS46" s="1"/>
      <c r="CT46" s="1"/>
      <c r="CU46" s="1"/>
      <c r="CV46" s="1"/>
      <c r="CW46" s="1"/>
      <c r="CX46" s="1"/>
      <c r="CY46" s="1"/>
      <c r="CZ46" s="1"/>
      <c r="DA46" s="1"/>
      <c r="DB46" s="1"/>
      <c r="DC46" s="1"/>
      <c r="DD46" s="1"/>
      <c r="DE46" s="1"/>
      <c r="DF46" s="1"/>
      <c r="DG46" s="1"/>
      <c r="DH46" s="1"/>
      <c r="DI46" s="1"/>
      <c r="DJ46" s="1"/>
      <c r="DK46" s="1"/>
      <c r="DL46" s="1"/>
      <c r="DM46" s="1"/>
      <c r="DN46" s="1"/>
      <c r="DO46" s="1"/>
      <c r="DP46" s="1"/>
      <c r="DQ46" s="1"/>
      <c r="DR46" s="1"/>
      <c r="DS46" s="1"/>
      <c r="DT46" s="1"/>
      <c r="DU46" s="1"/>
      <c r="DV46" s="1"/>
      <c r="DW46" s="1"/>
      <c r="DX46" s="1"/>
      <c r="DY46" s="1"/>
      <c r="DZ46" s="1"/>
      <c r="EA46" s="1"/>
      <c r="EB46" s="1"/>
      <c r="EC46" s="1"/>
      <c r="ED46" s="1"/>
      <c r="EE46" s="1"/>
      <c r="EF46" s="1"/>
      <c r="EG46" s="1"/>
      <c r="EH46" s="1"/>
      <c r="EI46" s="1"/>
      <c r="EJ46" s="1"/>
      <c r="EK46" s="1"/>
      <c r="EL46" s="1"/>
      <c r="EM46" s="1"/>
      <c r="EN46" s="1"/>
      <c r="EO46" s="1"/>
      <c r="EP46" s="1"/>
      <c r="EQ46" s="1"/>
      <c r="ER46" s="1"/>
      <c r="ES46" s="1"/>
      <c r="ET46" s="1"/>
      <c r="EU46" s="1"/>
      <c r="EV46" s="1"/>
      <c r="EW46" s="1"/>
    </row>
    <row r="47" spans="1:153" s="2" customFormat="1" x14ac:dyDescent="0.2">
      <c r="A47" s="3"/>
      <c r="B47" s="87" t="s">
        <v>883</v>
      </c>
      <c r="C47" s="19">
        <v>406</v>
      </c>
      <c r="D47" s="19">
        <v>406</v>
      </c>
      <c r="E47" s="3"/>
      <c r="F47" s="4"/>
      <c r="G47" s="21"/>
      <c r="H47" s="4"/>
      <c r="I47" s="4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/>
      <c r="AR47" s="1"/>
      <c r="AS47" s="1"/>
      <c r="AT47" s="1"/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1"/>
      <c r="BH47" s="1"/>
      <c r="BI47" s="1"/>
      <c r="BJ47" s="1"/>
      <c r="BK47" s="1"/>
      <c r="BL47" s="1"/>
      <c r="BM47" s="1"/>
      <c r="BN47" s="1"/>
      <c r="BO47" s="1"/>
      <c r="BP47" s="1"/>
      <c r="BQ47" s="1"/>
      <c r="BR47" s="1"/>
      <c r="BS47" s="1"/>
      <c r="BT47" s="1"/>
      <c r="BU47" s="1"/>
      <c r="BV47" s="1"/>
      <c r="BW47" s="1"/>
      <c r="BX47" s="1"/>
      <c r="BY47" s="1"/>
      <c r="BZ47" s="1"/>
      <c r="CA47" s="1"/>
      <c r="CB47" s="1"/>
      <c r="CC47" s="1"/>
      <c r="CD47" s="1"/>
      <c r="CE47" s="1"/>
      <c r="CF47" s="1"/>
      <c r="CG47" s="1"/>
      <c r="CH47" s="1"/>
      <c r="CI47" s="1"/>
      <c r="CJ47" s="1"/>
      <c r="CK47" s="1"/>
      <c r="CL47" s="1"/>
      <c r="CM47" s="1"/>
      <c r="CN47" s="1"/>
      <c r="CO47" s="1"/>
      <c r="CP47" s="1"/>
      <c r="CQ47" s="1"/>
      <c r="CR47" s="1"/>
      <c r="CS47" s="1"/>
      <c r="CT47" s="1"/>
      <c r="CU47" s="1"/>
      <c r="CV47" s="1"/>
      <c r="CW47" s="1"/>
      <c r="CX47" s="1"/>
      <c r="CY47" s="1"/>
      <c r="CZ47" s="1"/>
      <c r="DA47" s="1"/>
      <c r="DB47" s="1"/>
      <c r="DC47" s="1"/>
      <c r="DD47" s="1"/>
      <c r="DE47" s="1"/>
      <c r="DF47" s="1"/>
      <c r="DG47" s="1"/>
      <c r="DH47" s="1"/>
      <c r="DI47" s="1"/>
      <c r="DJ47" s="1"/>
      <c r="DK47" s="1"/>
      <c r="DL47" s="1"/>
      <c r="DM47" s="1"/>
      <c r="DN47" s="1"/>
      <c r="DO47" s="1"/>
      <c r="DP47" s="1"/>
      <c r="DQ47" s="1"/>
      <c r="DR47" s="1"/>
      <c r="DS47" s="1"/>
      <c r="DT47" s="1"/>
      <c r="DU47" s="1"/>
      <c r="DV47" s="1"/>
      <c r="DW47" s="1"/>
      <c r="DX47" s="1"/>
      <c r="DY47" s="1"/>
      <c r="DZ47" s="1"/>
      <c r="EA47" s="1"/>
      <c r="EB47" s="1"/>
      <c r="EC47" s="1"/>
      <c r="ED47" s="1"/>
      <c r="EE47" s="1"/>
      <c r="EF47" s="1"/>
      <c r="EG47" s="1"/>
      <c r="EH47" s="1"/>
      <c r="EI47" s="1"/>
      <c r="EJ47" s="1"/>
      <c r="EK47" s="1"/>
      <c r="EL47" s="1"/>
      <c r="EM47" s="1"/>
      <c r="EN47" s="1"/>
      <c r="EO47" s="1"/>
      <c r="EP47" s="1"/>
      <c r="EQ47" s="1"/>
      <c r="ER47" s="1"/>
      <c r="ES47" s="1"/>
      <c r="ET47" s="1"/>
      <c r="EU47" s="1"/>
      <c r="EV47" s="1"/>
      <c r="EW47" s="1"/>
    </row>
    <row r="48" spans="1:153" s="2" customFormat="1" x14ac:dyDescent="0.2">
      <c r="A48" s="3"/>
      <c r="B48" s="87" t="s">
        <v>884</v>
      </c>
      <c r="C48" s="19">
        <v>136</v>
      </c>
      <c r="D48" s="19">
        <v>130</v>
      </c>
      <c r="E48" s="3"/>
      <c r="F48" s="4"/>
      <c r="G48" s="21"/>
      <c r="H48" s="4"/>
      <c r="I48" s="4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  <c r="AT48" s="1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1"/>
      <c r="BH48" s="1"/>
      <c r="BI48" s="1"/>
      <c r="BJ48" s="1"/>
      <c r="BK48" s="1"/>
      <c r="BL48" s="1"/>
      <c r="BM48" s="1"/>
      <c r="BN48" s="1"/>
      <c r="BO48" s="1"/>
      <c r="BP48" s="1"/>
      <c r="BQ48" s="1"/>
      <c r="BR48" s="1"/>
      <c r="BS48" s="1"/>
      <c r="BT48" s="1"/>
      <c r="BU48" s="1"/>
      <c r="BV48" s="1"/>
      <c r="BW48" s="1"/>
      <c r="BX48" s="1"/>
      <c r="BY48" s="1"/>
      <c r="BZ48" s="1"/>
      <c r="CA48" s="1"/>
      <c r="CB48" s="1"/>
      <c r="CC48" s="1"/>
      <c r="CD48" s="1"/>
      <c r="CE48" s="1"/>
      <c r="CF48" s="1"/>
      <c r="CG48" s="1"/>
      <c r="CH48" s="1"/>
      <c r="CI48" s="1"/>
      <c r="CJ48" s="1"/>
      <c r="CK48" s="1"/>
      <c r="CL48" s="1"/>
      <c r="CM48" s="1"/>
      <c r="CN48" s="1"/>
      <c r="CO48" s="1"/>
      <c r="CP48" s="1"/>
      <c r="CQ48" s="1"/>
      <c r="CR48" s="1"/>
      <c r="CS48" s="1"/>
      <c r="CT48" s="1"/>
      <c r="CU48" s="1"/>
      <c r="CV48" s="1"/>
      <c r="CW48" s="1"/>
      <c r="CX48" s="1"/>
      <c r="CY48" s="1"/>
      <c r="CZ48" s="1"/>
      <c r="DA48" s="1"/>
      <c r="DB48" s="1"/>
      <c r="DC48" s="1"/>
      <c r="DD48" s="1"/>
      <c r="DE48" s="1"/>
      <c r="DF48" s="1"/>
      <c r="DG48" s="1"/>
      <c r="DH48" s="1"/>
      <c r="DI48" s="1"/>
      <c r="DJ48" s="1"/>
      <c r="DK48" s="1"/>
      <c r="DL48" s="1"/>
      <c r="DM48" s="1"/>
      <c r="DN48" s="1"/>
      <c r="DO48" s="1"/>
      <c r="DP48" s="1"/>
      <c r="DQ48" s="1"/>
      <c r="DR48" s="1"/>
      <c r="DS48" s="1"/>
      <c r="DT48" s="1"/>
      <c r="DU48" s="1"/>
      <c r="DV48" s="1"/>
      <c r="DW48" s="1"/>
      <c r="DX48" s="1"/>
      <c r="DY48" s="1"/>
      <c r="DZ48" s="1"/>
      <c r="EA48" s="1"/>
      <c r="EB48" s="1"/>
      <c r="EC48" s="1"/>
      <c r="ED48" s="1"/>
      <c r="EE48" s="1"/>
      <c r="EF48" s="1"/>
      <c r="EG48" s="1"/>
      <c r="EH48" s="1"/>
      <c r="EI48" s="1"/>
      <c r="EJ48" s="1"/>
      <c r="EK48" s="1"/>
      <c r="EL48" s="1"/>
      <c r="EM48" s="1"/>
      <c r="EN48" s="1"/>
      <c r="EO48" s="1"/>
      <c r="EP48" s="1"/>
      <c r="EQ48" s="1"/>
      <c r="ER48" s="1"/>
      <c r="ES48" s="1"/>
      <c r="ET48" s="1"/>
      <c r="EU48" s="1"/>
      <c r="EV48" s="1"/>
      <c r="EW48" s="1"/>
    </row>
    <row r="49" spans="1:154" s="2" customFormat="1" x14ac:dyDescent="0.2">
      <c r="A49" s="3"/>
      <c r="B49" s="87" t="s">
        <v>885</v>
      </c>
      <c r="C49" s="19">
        <v>309</v>
      </c>
      <c r="D49" s="19">
        <v>306</v>
      </c>
      <c r="E49" s="3"/>
      <c r="F49" s="4"/>
      <c r="G49" s="21"/>
      <c r="H49" s="4"/>
      <c r="I49" s="4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  <c r="BJ49" s="1"/>
      <c r="BK49" s="1"/>
      <c r="BL49" s="1"/>
      <c r="BM49" s="1"/>
      <c r="BN49" s="1"/>
      <c r="BO49" s="1"/>
      <c r="BP49" s="1"/>
      <c r="BQ49" s="1"/>
      <c r="BR49" s="1"/>
      <c r="BS49" s="1"/>
      <c r="BT49" s="1"/>
      <c r="BU49" s="1"/>
      <c r="BV49" s="1"/>
      <c r="BW49" s="1"/>
      <c r="BX49" s="1"/>
      <c r="BY49" s="1"/>
      <c r="BZ49" s="1"/>
      <c r="CA49" s="1"/>
      <c r="CB49" s="1"/>
      <c r="CC49" s="1"/>
      <c r="CD49" s="1"/>
      <c r="CE49" s="1"/>
      <c r="CF49" s="1"/>
      <c r="CG49" s="1"/>
      <c r="CH49" s="1"/>
      <c r="CI49" s="1"/>
      <c r="CJ49" s="1"/>
      <c r="CK49" s="1"/>
      <c r="CL49" s="1"/>
      <c r="CM49" s="1"/>
      <c r="CN49" s="1"/>
      <c r="CO49" s="1"/>
      <c r="CP49" s="1"/>
      <c r="CQ49" s="1"/>
      <c r="CR49" s="1"/>
      <c r="CS49" s="1"/>
      <c r="CT49" s="1"/>
      <c r="CU49" s="1"/>
      <c r="CV49" s="1"/>
      <c r="CW49" s="1"/>
      <c r="CX49" s="1"/>
      <c r="CY49" s="1"/>
      <c r="CZ49" s="1"/>
      <c r="DA49" s="1"/>
      <c r="DB49" s="1"/>
      <c r="DC49" s="1"/>
      <c r="DD49" s="1"/>
      <c r="DE49" s="1"/>
      <c r="DF49" s="1"/>
      <c r="DG49" s="1"/>
      <c r="DH49" s="1"/>
      <c r="DI49" s="1"/>
      <c r="DJ49" s="1"/>
      <c r="DK49" s="1"/>
      <c r="DL49" s="1"/>
      <c r="DM49" s="1"/>
      <c r="DN49" s="1"/>
      <c r="DO49" s="1"/>
      <c r="DP49" s="1"/>
      <c r="DQ49" s="1"/>
      <c r="DR49" s="1"/>
      <c r="DS49" s="1"/>
      <c r="DT49" s="1"/>
      <c r="DU49" s="1"/>
      <c r="DV49" s="1"/>
      <c r="DW49" s="1"/>
      <c r="DX49" s="1"/>
      <c r="DY49" s="1"/>
      <c r="DZ49" s="1"/>
      <c r="EA49" s="1"/>
      <c r="EB49" s="1"/>
      <c r="EC49" s="1"/>
      <c r="ED49" s="1"/>
      <c r="EE49" s="1"/>
      <c r="EF49" s="1"/>
      <c r="EG49" s="1"/>
      <c r="EH49" s="1"/>
      <c r="EI49" s="1"/>
      <c r="EJ49" s="1"/>
      <c r="EK49" s="1"/>
      <c r="EL49" s="1"/>
      <c r="EM49" s="1"/>
      <c r="EN49" s="1"/>
      <c r="EO49" s="1"/>
      <c r="EP49" s="1"/>
      <c r="EQ49" s="1"/>
      <c r="ER49" s="1"/>
      <c r="ES49" s="1"/>
      <c r="ET49" s="1"/>
      <c r="EU49" s="1"/>
      <c r="EV49" s="1"/>
      <c r="EW49" s="1"/>
    </row>
    <row r="50" spans="1:154" s="2" customFormat="1" x14ac:dyDescent="0.2">
      <c r="A50" s="3"/>
      <c r="B50" s="87" t="s">
        <v>886</v>
      </c>
      <c r="C50" s="19">
        <v>257</v>
      </c>
      <c r="D50" s="19">
        <v>255</v>
      </c>
      <c r="E50" s="3"/>
      <c r="F50" s="4"/>
      <c r="G50" s="21"/>
      <c r="H50" s="4"/>
      <c r="I50" s="4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  <c r="BJ50" s="1"/>
      <c r="BK50" s="1"/>
      <c r="BL50" s="1"/>
      <c r="BM50" s="1"/>
      <c r="BN50" s="1"/>
      <c r="BO50" s="1"/>
      <c r="BP50" s="1"/>
      <c r="BQ50" s="1"/>
      <c r="BR50" s="1"/>
      <c r="BS50" s="1"/>
      <c r="BT50" s="1"/>
      <c r="BU50" s="1"/>
      <c r="BV50" s="1"/>
      <c r="BW50" s="1"/>
      <c r="BX50" s="1"/>
      <c r="BY50" s="1"/>
      <c r="BZ50" s="1"/>
      <c r="CA50" s="1"/>
      <c r="CB50" s="1"/>
      <c r="CC50" s="1"/>
      <c r="CD50" s="1"/>
      <c r="CE50" s="1"/>
      <c r="CF50" s="1"/>
      <c r="CG50" s="1"/>
      <c r="CH50" s="1"/>
      <c r="CI50" s="1"/>
      <c r="CJ50" s="1"/>
      <c r="CK50" s="1"/>
      <c r="CL50" s="1"/>
      <c r="CM50" s="1"/>
      <c r="CN50" s="1"/>
      <c r="CO50" s="1"/>
      <c r="CP50" s="1"/>
      <c r="CQ50" s="1"/>
      <c r="CR50" s="1"/>
      <c r="CS50" s="1"/>
      <c r="CT50" s="1"/>
      <c r="CU50" s="1"/>
      <c r="CV50" s="1"/>
      <c r="CW50" s="1"/>
      <c r="CX50" s="1"/>
      <c r="CY50" s="1"/>
      <c r="CZ50" s="1"/>
      <c r="DA50" s="1"/>
      <c r="DB50" s="1"/>
      <c r="DC50" s="1"/>
      <c r="DD50" s="1"/>
      <c r="DE50" s="1"/>
      <c r="DF50" s="1"/>
      <c r="DG50" s="1"/>
      <c r="DH50" s="1"/>
      <c r="DI50" s="1"/>
      <c r="DJ50" s="1"/>
      <c r="DK50" s="1"/>
      <c r="DL50" s="1"/>
      <c r="DM50" s="1"/>
      <c r="DN50" s="1"/>
      <c r="DO50" s="1"/>
      <c r="DP50" s="1"/>
      <c r="DQ50" s="1"/>
      <c r="DR50" s="1"/>
      <c r="DS50" s="1"/>
      <c r="DT50" s="1"/>
      <c r="DU50" s="1"/>
      <c r="DV50" s="1"/>
      <c r="DW50" s="1"/>
      <c r="DX50" s="1"/>
      <c r="DY50" s="1"/>
      <c r="DZ50" s="1"/>
      <c r="EA50" s="1"/>
      <c r="EB50" s="1"/>
      <c r="EC50" s="1"/>
      <c r="ED50" s="1"/>
      <c r="EE50" s="1"/>
      <c r="EF50" s="1"/>
      <c r="EG50" s="1"/>
      <c r="EH50" s="1"/>
      <c r="EI50" s="1"/>
      <c r="EJ50" s="1"/>
      <c r="EK50" s="1"/>
      <c r="EL50" s="1"/>
      <c r="EM50" s="1"/>
      <c r="EN50" s="1"/>
      <c r="EO50" s="1"/>
      <c r="EP50" s="1"/>
      <c r="EQ50" s="1"/>
      <c r="ER50" s="1"/>
      <c r="ES50" s="1"/>
      <c r="ET50" s="1"/>
      <c r="EU50" s="1"/>
      <c r="EV50" s="1"/>
      <c r="EW50" s="1"/>
    </row>
    <row r="51" spans="1:154" s="2" customFormat="1" x14ac:dyDescent="0.2">
      <c r="A51" s="3"/>
      <c r="B51" s="87" t="s">
        <v>887</v>
      </c>
      <c r="C51" s="19">
        <v>287</v>
      </c>
      <c r="D51" s="19">
        <v>287</v>
      </c>
      <c r="E51" s="3"/>
      <c r="F51" s="4"/>
      <c r="G51" s="21"/>
      <c r="H51" s="4"/>
      <c r="I51" s="4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1"/>
      <c r="BH51" s="1"/>
      <c r="BI51" s="1"/>
      <c r="BJ51" s="1"/>
      <c r="BK51" s="1"/>
      <c r="BL51" s="1"/>
      <c r="BM51" s="1"/>
      <c r="BN51" s="1"/>
      <c r="BO51" s="1"/>
      <c r="BP51" s="1"/>
      <c r="BQ51" s="1"/>
      <c r="BR51" s="1"/>
      <c r="BS51" s="1"/>
      <c r="BT51" s="1"/>
      <c r="BU51" s="1"/>
      <c r="BV51" s="1"/>
      <c r="BW51" s="1"/>
      <c r="BX51" s="1"/>
      <c r="BY51" s="1"/>
      <c r="BZ51" s="1"/>
      <c r="CA51" s="1"/>
      <c r="CB51" s="1"/>
      <c r="CC51" s="1"/>
      <c r="CD51" s="1"/>
      <c r="CE51" s="1"/>
      <c r="CF51" s="1"/>
      <c r="CG51" s="1"/>
      <c r="CH51" s="1"/>
      <c r="CI51" s="1"/>
      <c r="CJ51" s="1"/>
      <c r="CK51" s="1"/>
      <c r="CL51" s="1"/>
      <c r="CM51" s="1"/>
      <c r="CN51" s="1"/>
      <c r="CO51" s="1"/>
      <c r="CP51" s="1"/>
      <c r="CQ51" s="1"/>
      <c r="CR51" s="1"/>
      <c r="CS51" s="1"/>
      <c r="CT51" s="1"/>
      <c r="CU51" s="1"/>
      <c r="CV51" s="1"/>
      <c r="CW51" s="1"/>
      <c r="CX51" s="1"/>
      <c r="CY51" s="1"/>
      <c r="CZ51" s="1"/>
      <c r="DA51" s="1"/>
      <c r="DB51" s="1"/>
      <c r="DC51" s="1"/>
      <c r="DD51" s="1"/>
      <c r="DE51" s="1"/>
      <c r="DF51" s="1"/>
      <c r="DG51" s="1"/>
      <c r="DH51" s="1"/>
      <c r="DI51" s="1"/>
      <c r="DJ51" s="1"/>
      <c r="DK51" s="1"/>
      <c r="DL51" s="1"/>
      <c r="DM51" s="1"/>
      <c r="DN51" s="1"/>
      <c r="DO51" s="1"/>
      <c r="DP51" s="1"/>
      <c r="DQ51" s="1"/>
      <c r="DR51" s="1"/>
      <c r="DS51" s="1"/>
      <c r="DT51" s="1"/>
      <c r="DU51" s="1"/>
      <c r="DV51" s="1"/>
      <c r="DW51" s="1"/>
      <c r="DX51" s="1"/>
      <c r="DY51" s="1"/>
      <c r="DZ51" s="1"/>
      <c r="EA51" s="1"/>
      <c r="EB51" s="1"/>
      <c r="EC51" s="1"/>
      <c r="ED51" s="1"/>
      <c r="EE51" s="1"/>
      <c r="EF51" s="1"/>
      <c r="EG51" s="1"/>
      <c r="EH51" s="1"/>
      <c r="EI51" s="1"/>
      <c r="EJ51" s="1"/>
      <c r="EK51" s="1"/>
      <c r="EL51" s="1"/>
      <c r="EM51" s="1"/>
      <c r="EN51" s="1"/>
      <c r="EO51" s="1"/>
      <c r="EP51" s="1"/>
      <c r="EQ51" s="1"/>
      <c r="ER51" s="1"/>
      <c r="ES51" s="1"/>
      <c r="ET51" s="1"/>
      <c r="EU51" s="1"/>
      <c r="EV51" s="1"/>
      <c r="EW51" s="1"/>
    </row>
    <row r="52" spans="1:154" s="2" customFormat="1" ht="15" thickBot="1" x14ac:dyDescent="0.25">
      <c r="A52" s="3"/>
      <c r="B52" s="88" t="s">
        <v>888</v>
      </c>
      <c r="C52" s="20">
        <v>210</v>
      </c>
      <c r="D52" s="20">
        <v>210</v>
      </c>
      <c r="E52" s="3"/>
      <c r="F52" s="4"/>
      <c r="G52" s="21"/>
      <c r="H52" s="4"/>
      <c r="I52" s="4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1"/>
      <c r="BH52" s="1"/>
      <c r="BI52" s="1"/>
      <c r="BJ52" s="1"/>
      <c r="BK52" s="1"/>
      <c r="BL52" s="1"/>
      <c r="BM52" s="1"/>
      <c r="BN52" s="1"/>
      <c r="BO52" s="1"/>
      <c r="BP52" s="1"/>
      <c r="BQ52" s="1"/>
      <c r="BR52" s="1"/>
      <c r="BS52" s="1"/>
      <c r="BT52" s="1"/>
      <c r="BU52" s="1"/>
      <c r="BV52" s="1"/>
      <c r="BW52" s="1"/>
      <c r="BX52" s="1"/>
      <c r="BY52" s="1"/>
      <c r="BZ52" s="1"/>
      <c r="CA52" s="1"/>
      <c r="CB52" s="1"/>
      <c r="CC52" s="1"/>
      <c r="CD52" s="1"/>
      <c r="CE52" s="1"/>
      <c r="CF52" s="1"/>
      <c r="CG52" s="1"/>
      <c r="CH52" s="1"/>
      <c r="CI52" s="1"/>
      <c r="CJ52" s="1"/>
      <c r="CK52" s="1"/>
      <c r="CL52" s="1"/>
      <c r="CM52" s="1"/>
      <c r="CN52" s="1"/>
      <c r="CO52" s="1"/>
      <c r="CP52" s="1"/>
      <c r="CQ52" s="1"/>
      <c r="CR52" s="1"/>
      <c r="CS52" s="1"/>
      <c r="CT52" s="1"/>
      <c r="CU52" s="1"/>
      <c r="CV52" s="1"/>
      <c r="CW52" s="1"/>
      <c r="CX52" s="1"/>
      <c r="CY52" s="1"/>
      <c r="CZ52" s="1"/>
      <c r="DA52" s="1"/>
      <c r="DB52" s="1"/>
      <c r="DC52" s="1"/>
      <c r="DD52" s="1"/>
      <c r="DE52" s="1"/>
      <c r="DF52" s="1"/>
      <c r="DG52" s="1"/>
      <c r="DH52" s="1"/>
      <c r="DI52" s="1"/>
      <c r="DJ52" s="1"/>
      <c r="DK52" s="1"/>
      <c r="DL52" s="1"/>
      <c r="DM52" s="1"/>
      <c r="DN52" s="1"/>
      <c r="DO52" s="1"/>
      <c r="DP52" s="1"/>
      <c r="DQ52" s="1"/>
      <c r="DR52" s="1"/>
      <c r="DS52" s="1"/>
      <c r="DT52" s="1"/>
      <c r="DU52" s="1"/>
      <c r="DV52" s="1"/>
      <c r="DW52" s="1"/>
      <c r="DX52" s="1"/>
      <c r="DY52" s="1"/>
      <c r="DZ52" s="1"/>
      <c r="EA52" s="1"/>
      <c r="EB52" s="1"/>
      <c r="EC52" s="1"/>
      <c r="ED52" s="1"/>
      <c r="EE52" s="1"/>
      <c r="EF52" s="1"/>
      <c r="EG52" s="1"/>
      <c r="EH52" s="1"/>
      <c r="EI52" s="1"/>
      <c r="EJ52" s="1"/>
      <c r="EK52" s="1"/>
      <c r="EL52" s="1"/>
      <c r="EM52" s="1"/>
      <c r="EN52" s="1"/>
      <c r="EO52" s="1"/>
      <c r="EP52" s="1"/>
      <c r="EQ52" s="1"/>
      <c r="ER52" s="1"/>
      <c r="ES52" s="1"/>
      <c r="ET52" s="1"/>
      <c r="EU52" s="1"/>
      <c r="EV52" s="1"/>
      <c r="EW52" s="1"/>
    </row>
    <row r="53" spans="1:154" s="18" customFormat="1" x14ac:dyDescent="0.2">
      <c r="A53" s="15"/>
      <c r="B53" s="16"/>
      <c r="C53" s="17"/>
      <c r="D53" s="17"/>
      <c r="E53" s="3"/>
      <c r="F53" s="4"/>
      <c r="G53" s="4"/>
      <c r="H53" s="4"/>
      <c r="I53" s="4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  <c r="AT53" s="1"/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  <c r="BF53" s="1"/>
      <c r="BG53" s="1"/>
      <c r="BH53" s="1"/>
      <c r="BI53" s="1"/>
      <c r="BJ53" s="1"/>
      <c r="BK53" s="1"/>
      <c r="BL53" s="1"/>
      <c r="BM53" s="1"/>
      <c r="BN53" s="1"/>
      <c r="BO53" s="1"/>
      <c r="BP53" s="1"/>
      <c r="BQ53" s="1"/>
      <c r="BR53" s="1"/>
      <c r="BS53" s="1"/>
      <c r="BT53" s="1"/>
      <c r="BU53" s="1"/>
      <c r="BV53" s="1"/>
      <c r="BW53" s="1"/>
      <c r="BX53" s="1"/>
      <c r="BY53" s="1"/>
      <c r="BZ53" s="1"/>
      <c r="CA53" s="1"/>
      <c r="CB53" s="1"/>
      <c r="CC53" s="1"/>
      <c r="CD53" s="1"/>
      <c r="CE53" s="1"/>
      <c r="CF53" s="1"/>
      <c r="CG53" s="1"/>
      <c r="CH53" s="1"/>
      <c r="CI53" s="1"/>
      <c r="CJ53" s="1"/>
      <c r="CK53" s="1"/>
      <c r="CL53" s="1"/>
      <c r="CM53" s="1"/>
      <c r="CN53" s="1"/>
      <c r="CO53" s="1"/>
      <c r="CP53" s="1"/>
      <c r="CQ53" s="1"/>
      <c r="CR53" s="1"/>
      <c r="CS53" s="1"/>
      <c r="CT53" s="1"/>
      <c r="CU53" s="1"/>
      <c r="CV53" s="1"/>
      <c r="CW53" s="1"/>
      <c r="CX53" s="1"/>
      <c r="CY53" s="1"/>
      <c r="CZ53" s="1"/>
      <c r="DA53" s="1"/>
      <c r="DB53" s="1"/>
      <c r="DC53" s="1"/>
      <c r="DD53" s="1"/>
      <c r="DE53" s="1"/>
      <c r="DF53" s="1"/>
      <c r="DG53" s="1"/>
      <c r="DH53" s="1"/>
      <c r="DI53" s="1"/>
      <c r="DJ53" s="1"/>
      <c r="DK53" s="1"/>
      <c r="DL53" s="1"/>
      <c r="DM53" s="1"/>
      <c r="DN53" s="1"/>
      <c r="DO53" s="1"/>
      <c r="DP53" s="1"/>
      <c r="DQ53" s="1"/>
      <c r="DR53" s="1"/>
      <c r="DS53" s="1"/>
      <c r="DT53" s="1"/>
      <c r="DU53" s="1"/>
      <c r="DV53" s="1"/>
      <c r="DW53" s="1"/>
      <c r="DX53" s="1"/>
      <c r="DY53" s="1"/>
      <c r="DZ53" s="1"/>
      <c r="EA53" s="1"/>
      <c r="EB53" s="1"/>
      <c r="EC53" s="1"/>
      <c r="ED53" s="1"/>
      <c r="EE53" s="1"/>
      <c r="EF53" s="1"/>
      <c r="EG53" s="1"/>
      <c r="EH53" s="1"/>
      <c r="EI53" s="1"/>
      <c r="EJ53" s="1"/>
      <c r="EK53" s="1"/>
      <c r="EL53" s="1"/>
      <c r="EM53" s="1"/>
      <c r="EN53" s="1"/>
      <c r="EO53" s="1"/>
      <c r="EP53" s="1"/>
      <c r="EQ53" s="1"/>
      <c r="ER53" s="1"/>
      <c r="ES53" s="1"/>
      <c r="ET53" s="1"/>
      <c r="EU53" s="1"/>
      <c r="EV53" s="1"/>
      <c r="EW53" s="1"/>
    </row>
    <row r="54" spans="1:154" s="2" customFormat="1" ht="50.1" customHeight="1" thickBot="1" x14ac:dyDescent="0.25">
      <c r="A54" s="129" t="str">
        <f>"IMPUTATIONS POUR POSITION MIXTE INTRA-MARCHANDISE - 'BUTTERFLY' ANNUEL EN VIGUEUR LE "&amp;'OPTIONS - INTERVALLES DE MARGE'!A1</f>
        <v>IMPUTATIONS POUR POSITION MIXTE INTRA-MARCHANDISE - 'BUTTERFLY' ANNUEL EN VIGUEUR LE 12 MAY 2025</v>
      </c>
      <c r="B54" s="130"/>
      <c r="C54" s="130"/>
      <c r="D54" s="130"/>
      <c r="E54" s="130"/>
      <c r="F54" s="4"/>
      <c r="G54" s="4"/>
      <c r="H54" s="4"/>
      <c r="I54" s="4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  <c r="BL54" s="1"/>
      <c r="BM54" s="1"/>
      <c r="BN54" s="1"/>
      <c r="BO54" s="1"/>
      <c r="BP54" s="1"/>
      <c r="BQ54" s="1"/>
      <c r="BR54" s="1"/>
      <c r="BS54" s="1"/>
      <c r="BT54" s="1"/>
      <c r="BU54" s="1"/>
      <c r="BV54" s="1"/>
      <c r="BW54" s="1"/>
      <c r="BX54" s="1"/>
      <c r="BY54" s="1"/>
      <c r="BZ54" s="1"/>
      <c r="CA54" s="1"/>
      <c r="CB54" s="1"/>
      <c r="CC54" s="1"/>
      <c r="CD54" s="1"/>
      <c r="CE54" s="1"/>
      <c r="CF54" s="1"/>
      <c r="CG54" s="1"/>
      <c r="CH54" s="1"/>
      <c r="CI54" s="1"/>
      <c r="CJ54" s="1"/>
      <c r="CK54" s="1"/>
      <c r="CL54" s="1"/>
      <c r="CM54" s="1"/>
      <c r="CN54" s="1"/>
      <c r="CO54" s="1"/>
      <c r="CP54" s="1"/>
      <c r="CQ54" s="1"/>
      <c r="CR54" s="1"/>
      <c r="CS54" s="1"/>
      <c r="CT54" s="1"/>
      <c r="CU54" s="1"/>
      <c r="CV54" s="1"/>
      <c r="CW54" s="1"/>
      <c r="CX54" s="1"/>
      <c r="CY54" s="1"/>
      <c r="CZ54" s="1"/>
      <c r="DA54" s="1"/>
      <c r="DB54" s="1"/>
      <c r="DC54" s="1"/>
      <c r="DD54" s="1"/>
      <c r="DE54" s="1"/>
      <c r="DF54" s="1"/>
      <c r="DG54" s="1"/>
      <c r="DH54" s="1"/>
      <c r="DI54" s="1"/>
      <c r="DJ54" s="1"/>
      <c r="DK54" s="1"/>
      <c r="DL54" s="1"/>
      <c r="DM54" s="1"/>
      <c r="DN54" s="1"/>
      <c r="DO54" s="1"/>
      <c r="DP54" s="1"/>
      <c r="DQ54" s="1"/>
      <c r="DR54" s="1"/>
      <c r="DS54" s="1"/>
      <c r="DT54" s="1"/>
      <c r="DU54" s="1"/>
      <c r="DV54" s="1"/>
      <c r="DW54" s="1"/>
      <c r="DX54" s="1"/>
      <c r="DY54" s="1"/>
      <c r="DZ54" s="1"/>
      <c r="EA54" s="1"/>
      <c r="EB54" s="1"/>
      <c r="EC54" s="1"/>
      <c r="ED54" s="1"/>
      <c r="EE54" s="1"/>
      <c r="EF54" s="1"/>
      <c r="EG54" s="1"/>
      <c r="EH54" s="1"/>
      <c r="EI54" s="1"/>
      <c r="EJ54" s="1"/>
      <c r="EK54" s="1"/>
      <c r="EL54" s="1"/>
      <c r="EM54" s="1"/>
      <c r="EN54" s="1"/>
      <c r="EO54" s="1"/>
      <c r="EP54" s="1"/>
      <c r="EQ54" s="1"/>
      <c r="ER54" s="1"/>
      <c r="ES54" s="1"/>
      <c r="ET54" s="1"/>
      <c r="EU54" s="1"/>
      <c r="EV54" s="1"/>
      <c r="EW54" s="1"/>
    </row>
    <row r="55" spans="1:154" s="2" customFormat="1" ht="15" customHeight="1" x14ac:dyDescent="0.2">
      <c r="A55" s="3"/>
      <c r="B55" s="131" t="s">
        <v>7</v>
      </c>
      <c r="C55" s="143" t="s">
        <v>8</v>
      </c>
      <c r="D55" s="143" t="s">
        <v>9</v>
      </c>
      <c r="E55" s="3"/>
      <c r="F55" s="4"/>
      <c r="G55" s="4"/>
      <c r="H55" s="4"/>
      <c r="I55" s="4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  <c r="BK55" s="1"/>
      <c r="BL55" s="1"/>
      <c r="BM55" s="1"/>
      <c r="BN55" s="1"/>
      <c r="BO55" s="1"/>
      <c r="BP55" s="1"/>
      <c r="BQ55" s="1"/>
      <c r="BR55" s="1"/>
      <c r="BS55" s="1"/>
      <c r="BT55" s="1"/>
      <c r="BU55" s="1"/>
      <c r="BV55" s="1"/>
      <c r="BW55" s="1"/>
      <c r="BX55" s="1"/>
      <c r="BY55" s="1"/>
      <c r="BZ55" s="1"/>
      <c r="CA55" s="1"/>
      <c r="CB55" s="1"/>
      <c r="CC55" s="1"/>
      <c r="CD55" s="1"/>
      <c r="CE55" s="1"/>
      <c r="CF55" s="1"/>
      <c r="CG55" s="1"/>
      <c r="CH55" s="1"/>
      <c r="CI55" s="1"/>
      <c r="CJ55" s="1"/>
      <c r="CK55" s="1"/>
      <c r="CL55" s="1"/>
      <c r="CM55" s="1"/>
      <c r="CN55" s="1"/>
      <c r="CO55" s="1"/>
      <c r="CP55" s="1"/>
      <c r="CQ55" s="1"/>
      <c r="CR55" s="1"/>
      <c r="CS55" s="1"/>
      <c r="CT55" s="1"/>
      <c r="CU55" s="1"/>
      <c r="CV55" s="1"/>
      <c r="CW55" s="1"/>
      <c r="CX55" s="1"/>
      <c r="CY55" s="1"/>
      <c r="CZ55" s="1"/>
      <c r="DA55" s="1"/>
      <c r="DB55" s="1"/>
      <c r="DC55" s="1"/>
      <c r="DD55" s="1"/>
      <c r="DE55" s="1"/>
      <c r="DF55" s="1"/>
      <c r="DG55" s="1"/>
      <c r="DH55" s="1"/>
      <c r="DI55" s="1"/>
      <c r="DJ55" s="1"/>
      <c r="DK55" s="1"/>
      <c r="DL55" s="1"/>
      <c r="DM55" s="1"/>
      <c r="DN55" s="1"/>
      <c r="DO55" s="1"/>
      <c r="DP55" s="1"/>
      <c r="DQ55" s="1"/>
      <c r="DR55" s="1"/>
      <c r="DS55" s="1"/>
      <c r="DT55" s="1"/>
      <c r="DU55" s="1"/>
      <c r="DV55" s="1"/>
      <c r="DW55" s="1"/>
      <c r="DX55" s="1"/>
      <c r="DY55" s="1"/>
      <c r="DZ55" s="1"/>
      <c r="EA55" s="1"/>
      <c r="EB55" s="1"/>
      <c r="EC55" s="1"/>
      <c r="ED55" s="1"/>
      <c r="EE55" s="1"/>
      <c r="EF55" s="1"/>
      <c r="EG55" s="1"/>
      <c r="EH55" s="1"/>
      <c r="EI55" s="1"/>
      <c r="EJ55" s="1"/>
      <c r="EK55" s="1"/>
      <c r="EL55" s="1"/>
      <c r="EM55" s="1"/>
      <c r="EN55" s="1"/>
      <c r="EO55" s="1"/>
      <c r="EP55" s="1"/>
      <c r="EQ55" s="1"/>
      <c r="ER55" s="1"/>
      <c r="ES55" s="1"/>
      <c r="ET55" s="1"/>
      <c r="EU55" s="1"/>
      <c r="EV55" s="1"/>
      <c r="EW55" s="1"/>
    </row>
    <row r="56" spans="1:154" s="2" customFormat="1" ht="15" customHeight="1" x14ac:dyDescent="0.2">
      <c r="A56" s="3"/>
      <c r="B56" s="132"/>
      <c r="C56" s="144"/>
      <c r="D56" s="144"/>
      <c r="E56" s="3"/>
      <c r="F56" s="4"/>
      <c r="G56" s="4"/>
      <c r="H56" s="4"/>
      <c r="I56" s="4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"/>
      <c r="BK56" s="1"/>
      <c r="BL56" s="1"/>
      <c r="BM56" s="1"/>
      <c r="BN56" s="1"/>
      <c r="BO56" s="1"/>
      <c r="BP56" s="1"/>
      <c r="BQ56" s="1"/>
      <c r="BR56" s="1"/>
      <c r="BS56" s="1"/>
      <c r="BT56" s="1"/>
      <c r="BU56" s="1"/>
      <c r="BV56" s="1"/>
      <c r="BW56" s="1"/>
      <c r="BX56" s="1"/>
      <c r="BY56" s="1"/>
      <c r="BZ56" s="1"/>
      <c r="CA56" s="1"/>
      <c r="CB56" s="1"/>
      <c r="CC56" s="1"/>
      <c r="CD56" s="1"/>
      <c r="CE56" s="1"/>
      <c r="CF56" s="1"/>
      <c r="CG56" s="1"/>
      <c r="CH56" s="1"/>
      <c r="CI56" s="1"/>
      <c r="CJ56" s="1"/>
      <c r="CK56" s="1"/>
      <c r="CL56" s="1"/>
      <c r="CM56" s="1"/>
      <c r="CN56" s="1"/>
      <c r="CO56" s="1"/>
      <c r="CP56" s="1"/>
      <c r="CQ56" s="1"/>
      <c r="CR56" s="1"/>
      <c r="CS56" s="1"/>
      <c r="CT56" s="1"/>
      <c r="CU56" s="1"/>
      <c r="CV56" s="1"/>
      <c r="CW56" s="1"/>
      <c r="CX56" s="1"/>
      <c r="CY56" s="1"/>
      <c r="CZ56" s="1"/>
      <c r="DA56" s="1"/>
      <c r="DB56" s="1"/>
      <c r="DC56" s="1"/>
      <c r="DD56" s="1"/>
      <c r="DE56" s="1"/>
      <c r="DF56" s="1"/>
      <c r="DG56" s="1"/>
      <c r="DH56" s="1"/>
      <c r="DI56" s="1"/>
      <c r="DJ56" s="1"/>
      <c r="DK56" s="1"/>
      <c r="DL56" s="1"/>
      <c r="DM56" s="1"/>
      <c r="DN56" s="1"/>
      <c r="DO56" s="1"/>
      <c r="DP56" s="1"/>
      <c r="DQ56" s="1"/>
      <c r="DR56" s="1"/>
      <c r="DS56" s="1"/>
      <c r="DT56" s="1"/>
      <c r="DU56" s="1"/>
      <c r="DV56" s="1"/>
      <c r="DW56" s="1"/>
      <c r="DX56" s="1"/>
      <c r="DY56" s="1"/>
      <c r="DZ56" s="1"/>
      <c r="EA56" s="1"/>
      <c r="EB56" s="1"/>
      <c r="EC56" s="1"/>
      <c r="ED56" s="1"/>
      <c r="EE56" s="1"/>
      <c r="EF56" s="1"/>
      <c r="EG56" s="1"/>
      <c r="EH56" s="1"/>
      <c r="EI56" s="1"/>
      <c r="EJ56" s="1"/>
      <c r="EK56" s="1"/>
      <c r="EL56" s="1"/>
      <c r="EM56" s="1"/>
      <c r="EN56" s="1"/>
      <c r="EO56" s="1"/>
      <c r="EP56" s="1"/>
      <c r="EQ56" s="1"/>
      <c r="ER56" s="1"/>
      <c r="ES56" s="1"/>
      <c r="ET56" s="1"/>
      <c r="EU56" s="1"/>
      <c r="EV56" s="1"/>
      <c r="EW56" s="1"/>
    </row>
    <row r="57" spans="1:154" s="2" customFormat="1" x14ac:dyDescent="0.2">
      <c r="A57" s="3"/>
      <c r="B57" s="87" t="s">
        <v>889</v>
      </c>
      <c r="C57" s="19">
        <v>371</v>
      </c>
      <c r="D57" s="19">
        <v>370</v>
      </c>
      <c r="E57" s="3"/>
      <c r="F57" s="1"/>
      <c r="G57" s="2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1"/>
      <c r="BK57" s="1"/>
      <c r="BL57" s="1"/>
      <c r="BM57" s="1"/>
      <c r="BN57" s="1"/>
      <c r="BO57" s="1"/>
      <c r="BP57" s="1"/>
      <c r="BQ57" s="1"/>
      <c r="BR57" s="1"/>
      <c r="BS57" s="1"/>
      <c r="BT57" s="1"/>
      <c r="BU57" s="1"/>
      <c r="BV57" s="1"/>
      <c r="BW57" s="1"/>
      <c r="BX57" s="1"/>
      <c r="BY57" s="1"/>
      <c r="BZ57" s="1"/>
      <c r="CA57" s="1"/>
      <c r="CB57" s="1"/>
      <c r="CC57" s="1"/>
      <c r="CD57" s="1"/>
      <c r="CE57" s="1"/>
      <c r="CF57" s="1"/>
      <c r="CG57" s="1"/>
      <c r="CH57" s="1"/>
      <c r="CI57" s="1"/>
      <c r="CJ57" s="1"/>
      <c r="CK57" s="1"/>
      <c r="CL57" s="1"/>
      <c r="CM57" s="1"/>
      <c r="CN57" s="1"/>
      <c r="CO57" s="1"/>
      <c r="CP57" s="1"/>
      <c r="CQ57" s="1"/>
      <c r="CR57" s="1"/>
      <c r="CS57" s="1"/>
      <c r="CT57" s="1"/>
      <c r="CU57" s="1"/>
      <c r="CV57" s="1"/>
      <c r="CW57" s="1"/>
      <c r="CX57" s="1"/>
      <c r="CY57" s="1"/>
      <c r="CZ57" s="1"/>
      <c r="DA57" s="1"/>
      <c r="DB57" s="1"/>
      <c r="DC57" s="1"/>
      <c r="DD57" s="1"/>
      <c r="DE57" s="1"/>
      <c r="DF57" s="1"/>
      <c r="DG57" s="1"/>
      <c r="DH57" s="1"/>
      <c r="DI57" s="1"/>
      <c r="DJ57" s="1"/>
      <c r="DK57" s="1"/>
      <c r="DL57" s="1"/>
      <c r="DM57" s="1"/>
      <c r="DN57" s="1"/>
      <c r="DO57" s="1"/>
      <c r="DP57" s="1"/>
      <c r="DQ57" s="1"/>
      <c r="DR57" s="1"/>
      <c r="DS57" s="1"/>
      <c r="DT57" s="1"/>
      <c r="DU57" s="1"/>
      <c r="DV57" s="1"/>
      <c r="DW57" s="1"/>
      <c r="DX57" s="1"/>
      <c r="DY57" s="1"/>
      <c r="DZ57" s="1"/>
      <c r="EA57" s="1"/>
      <c r="EB57" s="1"/>
      <c r="EC57" s="1"/>
      <c r="ED57" s="1"/>
      <c r="EE57" s="1"/>
      <c r="EF57" s="1"/>
      <c r="EG57" s="1"/>
      <c r="EH57" s="1"/>
      <c r="EI57" s="1"/>
      <c r="EJ57" s="1"/>
      <c r="EK57" s="1"/>
      <c r="EL57" s="1"/>
      <c r="EM57" s="1"/>
      <c r="EN57" s="1"/>
      <c r="EO57" s="1"/>
      <c r="EP57" s="1"/>
      <c r="EQ57" s="1"/>
      <c r="ER57" s="1"/>
      <c r="ES57" s="1"/>
      <c r="ET57" s="1"/>
      <c r="EU57" s="1"/>
      <c r="EV57" s="1"/>
      <c r="EW57" s="1"/>
    </row>
    <row r="58" spans="1:154" s="2" customFormat="1" x14ac:dyDescent="0.2">
      <c r="A58" s="3"/>
      <c r="B58" s="87" t="s">
        <v>890</v>
      </c>
      <c r="C58" s="19">
        <v>177</v>
      </c>
      <c r="D58" s="19">
        <v>175</v>
      </c>
      <c r="E58" s="3"/>
      <c r="F58" s="1"/>
      <c r="G58" s="2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1"/>
      <c r="BH58" s="1"/>
      <c r="BI58" s="1"/>
      <c r="BJ58" s="1"/>
      <c r="BK58" s="1"/>
      <c r="BL58" s="1"/>
      <c r="BM58" s="1"/>
      <c r="BN58" s="1"/>
      <c r="BO58" s="1"/>
      <c r="BP58" s="1"/>
      <c r="BQ58" s="1"/>
      <c r="BR58" s="1"/>
      <c r="BS58" s="1"/>
      <c r="BT58" s="1"/>
      <c r="BU58" s="1"/>
      <c r="BV58" s="1"/>
      <c r="BW58" s="1"/>
      <c r="BX58" s="1"/>
      <c r="BY58" s="1"/>
      <c r="BZ58" s="1"/>
      <c r="CA58" s="1"/>
      <c r="CB58" s="1"/>
      <c r="CC58" s="1"/>
      <c r="CD58" s="1"/>
      <c r="CE58" s="1"/>
      <c r="CF58" s="1"/>
      <c r="CG58" s="1"/>
      <c r="CH58" s="1"/>
      <c r="CI58" s="1"/>
      <c r="CJ58" s="1"/>
      <c r="CK58" s="1"/>
      <c r="CL58" s="1"/>
      <c r="CM58" s="1"/>
      <c r="CN58" s="1"/>
      <c r="CO58" s="1"/>
      <c r="CP58" s="1"/>
      <c r="CQ58" s="1"/>
      <c r="CR58" s="1"/>
      <c r="CS58" s="1"/>
      <c r="CT58" s="1"/>
      <c r="CU58" s="1"/>
      <c r="CV58" s="1"/>
      <c r="CW58" s="1"/>
      <c r="CX58" s="1"/>
      <c r="CY58" s="1"/>
      <c r="CZ58" s="1"/>
      <c r="DA58" s="1"/>
      <c r="DB58" s="1"/>
      <c r="DC58" s="1"/>
      <c r="DD58" s="1"/>
      <c r="DE58" s="1"/>
      <c r="DF58" s="1"/>
      <c r="DG58" s="1"/>
      <c r="DH58" s="1"/>
      <c r="DI58" s="1"/>
      <c r="DJ58" s="1"/>
      <c r="DK58" s="1"/>
      <c r="DL58" s="1"/>
      <c r="DM58" s="1"/>
      <c r="DN58" s="1"/>
      <c r="DO58" s="1"/>
      <c r="DP58" s="1"/>
      <c r="DQ58" s="1"/>
      <c r="DR58" s="1"/>
      <c r="DS58" s="1"/>
      <c r="DT58" s="1"/>
      <c r="DU58" s="1"/>
      <c r="DV58" s="1"/>
      <c r="DW58" s="1"/>
      <c r="DX58" s="1"/>
      <c r="DY58" s="1"/>
      <c r="DZ58" s="1"/>
      <c r="EA58" s="1"/>
      <c r="EB58" s="1"/>
      <c r="EC58" s="1"/>
      <c r="ED58" s="1"/>
      <c r="EE58" s="1"/>
      <c r="EF58" s="1"/>
      <c r="EG58" s="1"/>
      <c r="EH58" s="1"/>
      <c r="EI58" s="1"/>
      <c r="EJ58" s="1"/>
      <c r="EK58" s="1"/>
      <c r="EL58" s="1"/>
      <c r="EM58" s="1"/>
      <c r="EN58" s="1"/>
      <c r="EO58" s="1"/>
      <c r="EP58" s="1"/>
      <c r="EQ58" s="1"/>
      <c r="ER58" s="1"/>
      <c r="ES58" s="1"/>
      <c r="ET58" s="1"/>
      <c r="EU58" s="1"/>
      <c r="EV58" s="1"/>
      <c r="EW58" s="1"/>
    </row>
    <row r="59" spans="1:154" s="2" customFormat="1" x14ac:dyDescent="0.2">
      <c r="A59" s="3"/>
      <c r="B59" s="87" t="s">
        <v>891</v>
      </c>
      <c r="C59" s="19">
        <v>365</v>
      </c>
      <c r="D59" s="19">
        <v>363</v>
      </c>
      <c r="E59" s="3"/>
      <c r="F59" s="1"/>
      <c r="G59" s="2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1"/>
      <c r="BH59" s="1"/>
      <c r="BI59" s="1"/>
      <c r="BJ59" s="1"/>
      <c r="BK59" s="1"/>
      <c r="BL59" s="1"/>
      <c r="BM59" s="1"/>
      <c r="BN59" s="1"/>
      <c r="BO59" s="1"/>
      <c r="BP59" s="1"/>
      <c r="BQ59" s="1"/>
      <c r="BR59" s="1"/>
      <c r="BS59" s="1"/>
      <c r="BT59" s="1"/>
      <c r="BU59" s="1"/>
      <c r="BV59" s="1"/>
      <c r="BW59" s="1"/>
      <c r="BX59" s="1"/>
      <c r="BY59" s="1"/>
      <c r="BZ59" s="1"/>
      <c r="CA59" s="1"/>
      <c r="CB59" s="1"/>
      <c r="CC59" s="1"/>
      <c r="CD59" s="1"/>
      <c r="CE59" s="1"/>
      <c r="CF59" s="1"/>
      <c r="CG59" s="1"/>
      <c r="CH59" s="1"/>
      <c r="CI59" s="1"/>
      <c r="CJ59" s="1"/>
      <c r="CK59" s="1"/>
      <c r="CL59" s="1"/>
      <c r="CM59" s="1"/>
      <c r="CN59" s="1"/>
      <c r="CO59" s="1"/>
      <c r="CP59" s="1"/>
      <c r="CQ59" s="1"/>
      <c r="CR59" s="1"/>
      <c r="CS59" s="1"/>
      <c r="CT59" s="1"/>
      <c r="CU59" s="1"/>
      <c r="CV59" s="1"/>
      <c r="CW59" s="1"/>
      <c r="CX59" s="1"/>
      <c r="CY59" s="1"/>
      <c r="CZ59" s="1"/>
      <c r="DA59" s="1"/>
      <c r="DB59" s="1"/>
      <c r="DC59" s="1"/>
      <c r="DD59" s="1"/>
      <c r="DE59" s="1"/>
      <c r="DF59" s="1"/>
      <c r="DG59" s="1"/>
      <c r="DH59" s="1"/>
      <c r="DI59" s="1"/>
      <c r="DJ59" s="1"/>
      <c r="DK59" s="1"/>
      <c r="DL59" s="1"/>
      <c r="DM59" s="1"/>
      <c r="DN59" s="1"/>
      <c r="DO59" s="1"/>
      <c r="DP59" s="1"/>
      <c r="DQ59" s="1"/>
      <c r="DR59" s="1"/>
      <c r="DS59" s="1"/>
      <c r="DT59" s="1"/>
      <c r="DU59" s="1"/>
      <c r="DV59" s="1"/>
      <c r="DW59" s="1"/>
      <c r="DX59" s="1"/>
      <c r="DY59" s="1"/>
      <c r="DZ59" s="1"/>
      <c r="EA59" s="1"/>
      <c r="EB59" s="1"/>
      <c r="EC59" s="1"/>
      <c r="ED59" s="1"/>
      <c r="EE59" s="1"/>
      <c r="EF59" s="1"/>
      <c r="EG59" s="1"/>
      <c r="EH59" s="1"/>
      <c r="EI59" s="1"/>
      <c r="EJ59" s="1"/>
      <c r="EK59" s="1"/>
      <c r="EL59" s="1"/>
      <c r="EM59" s="1"/>
      <c r="EN59" s="1"/>
      <c r="EO59" s="1"/>
      <c r="EP59" s="1"/>
      <c r="EQ59" s="1"/>
      <c r="ER59" s="1"/>
      <c r="ES59" s="1"/>
      <c r="ET59" s="1"/>
      <c r="EU59" s="1"/>
      <c r="EV59" s="1"/>
      <c r="EW59" s="1"/>
    </row>
    <row r="60" spans="1:154" s="2" customFormat="1" ht="15" thickBot="1" x14ac:dyDescent="0.25">
      <c r="A60" s="3"/>
      <c r="B60" s="88" t="s">
        <v>892</v>
      </c>
      <c r="C60" s="20">
        <v>279</v>
      </c>
      <c r="D60" s="20">
        <v>277</v>
      </c>
      <c r="E60" s="3"/>
      <c r="F60" s="1"/>
      <c r="G60" s="2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1"/>
      <c r="BH60" s="1"/>
      <c r="BI60" s="1"/>
      <c r="BJ60" s="1"/>
      <c r="BK60" s="1"/>
      <c r="BL60" s="1"/>
      <c r="BM60" s="1"/>
      <c r="BN60" s="1"/>
      <c r="BO60" s="1"/>
      <c r="BP60" s="1"/>
      <c r="BQ60" s="1"/>
      <c r="BR60" s="1"/>
      <c r="BS60" s="1"/>
      <c r="BT60" s="1"/>
      <c r="BU60" s="1"/>
      <c r="BV60" s="1"/>
      <c r="BW60" s="1"/>
      <c r="BX60" s="1"/>
      <c r="BY60" s="1"/>
      <c r="BZ60" s="1"/>
      <c r="CA60" s="1"/>
      <c r="CB60" s="1"/>
      <c r="CC60" s="1"/>
      <c r="CD60" s="1"/>
      <c r="CE60" s="1"/>
      <c r="CF60" s="1"/>
      <c r="CG60" s="1"/>
      <c r="CH60" s="1"/>
      <c r="CI60" s="1"/>
      <c r="CJ60" s="1"/>
      <c r="CK60" s="1"/>
      <c r="CL60" s="1"/>
      <c r="CM60" s="1"/>
      <c r="CN60" s="1"/>
      <c r="CO60" s="1"/>
      <c r="CP60" s="1"/>
      <c r="CQ60" s="1"/>
      <c r="CR60" s="1"/>
      <c r="CS60" s="1"/>
      <c r="CT60" s="1"/>
      <c r="CU60" s="1"/>
      <c r="CV60" s="1"/>
      <c r="CW60" s="1"/>
      <c r="CX60" s="1"/>
      <c r="CY60" s="1"/>
      <c r="CZ60" s="1"/>
      <c r="DA60" s="1"/>
      <c r="DB60" s="1"/>
      <c r="DC60" s="1"/>
      <c r="DD60" s="1"/>
      <c r="DE60" s="1"/>
      <c r="DF60" s="1"/>
      <c r="DG60" s="1"/>
      <c r="DH60" s="1"/>
      <c r="DI60" s="1"/>
      <c r="DJ60" s="1"/>
      <c r="DK60" s="1"/>
      <c r="DL60" s="1"/>
      <c r="DM60" s="1"/>
      <c r="DN60" s="1"/>
      <c r="DO60" s="1"/>
      <c r="DP60" s="1"/>
      <c r="DQ60" s="1"/>
      <c r="DR60" s="1"/>
      <c r="DS60" s="1"/>
      <c r="DT60" s="1"/>
      <c r="DU60" s="1"/>
      <c r="DV60" s="1"/>
      <c r="DW60" s="1"/>
      <c r="DX60" s="1"/>
      <c r="DY60" s="1"/>
      <c r="DZ60" s="1"/>
      <c r="EA60" s="1"/>
      <c r="EB60" s="1"/>
      <c r="EC60" s="1"/>
      <c r="ED60" s="1"/>
      <c r="EE60" s="1"/>
      <c r="EF60" s="1"/>
      <c r="EG60" s="1"/>
      <c r="EH60" s="1"/>
      <c r="EI60" s="1"/>
      <c r="EJ60" s="1"/>
      <c r="EK60" s="1"/>
      <c r="EL60" s="1"/>
      <c r="EM60" s="1"/>
      <c r="EN60" s="1"/>
      <c r="EO60" s="1"/>
      <c r="EP60" s="1"/>
      <c r="EQ60" s="1"/>
      <c r="ER60" s="1"/>
      <c r="ES60" s="1"/>
      <c r="ET60" s="1"/>
      <c r="EU60" s="1"/>
      <c r="EV60" s="1"/>
      <c r="EW60" s="1"/>
    </row>
    <row r="61" spans="1:154" s="18" customFormat="1" x14ac:dyDescent="0.2">
      <c r="E61" s="3"/>
      <c r="F61" s="1"/>
      <c r="G61" s="4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1"/>
      <c r="BH61" s="1"/>
      <c r="BI61" s="1"/>
      <c r="BJ61" s="1"/>
      <c r="BK61" s="1"/>
      <c r="BL61" s="1"/>
      <c r="BM61" s="1"/>
      <c r="BN61" s="1"/>
      <c r="BO61" s="1"/>
      <c r="BP61" s="1"/>
      <c r="BQ61" s="1"/>
      <c r="BR61" s="1"/>
      <c r="BS61" s="1"/>
      <c r="BT61" s="1"/>
      <c r="BU61" s="1"/>
      <c r="BV61" s="1"/>
      <c r="BW61" s="1"/>
      <c r="BX61" s="1"/>
      <c r="BY61" s="1"/>
      <c r="BZ61" s="1"/>
      <c r="CA61" s="1"/>
      <c r="CB61" s="1"/>
      <c r="CC61" s="1"/>
      <c r="CD61" s="1"/>
      <c r="CE61" s="1"/>
      <c r="CF61" s="1"/>
      <c r="CG61" s="1"/>
      <c r="CH61" s="1"/>
      <c r="CI61" s="1"/>
      <c r="CJ61" s="1"/>
      <c r="CK61" s="1"/>
      <c r="CL61" s="1"/>
      <c r="CM61" s="1"/>
      <c r="CN61" s="1"/>
      <c r="CO61" s="1"/>
      <c r="CP61" s="1"/>
      <c r="CQ61" s="1"/>
      <c r="CR61" s="1"/>
      <c r="CS61" s="1"/>
      <c r="CT61" s="1"/>
      <c r="CU61" s="1"/>
      <c r="CV61" s="1"/>
      <c r="CW61" s="1"/>
      <c r="CX61" s="1"/>
      <c r="CY61" s="1"/>
      <c r="CZ61" s="1"/>
      <c r="DA61" s="1"/>
      <c r="DB61" s="1"/>
      <c r="DC61" s="1"/>
      <c r="DD61" s="1"/>
      <c r="DE61" s="1"/>
      <c r="DF61" s="1"/>
      <c r="DG61" s="1"/>
      <c r="DH61" s="1"/>
      <c r="DI61" s="1"/>
      <c r="DJ61" s="1"/>
      <c r="DK61" s="1"/>
      <c r="DL61" s="1"/>
      <c r="DM61" s="1"/>
      <c r="DN61" s="1"/>
      <c r="DO61" s="1"/>
      <c r="DP61" s="1"/>
      <c r="DQ61" s="1"/>
      <c r="DR61" s="1"/>
      <c r="DS61" s="1"/>
      <c r="DT61" s="1"/>
      <c r="DU61" s="1"/>
      <c r="DV61" s="1"/>
      <c r="DW61" s="1"/>
      <c r="DX61" s="1"/>
      <c r="DY61" s="1"/>
      <c r="DZ61" s="1"/>
      <c r="EA61" s="1"/>
      <c r="EB61" s="1"/>
      <c r="EC61" s="1"/>
      <c r="ED61" s="1"/>
      <c r="EE61" s="1"/>
      <c r="EF61" s="1"/>
      <c r="EG61" s="1"/>
      <c r="EH61" s="1"/>
      <c r="EI61" s="1"/>
      <c r="EJ61" s="1"/>
      <c r="EK61" s="1"/>
      <c r="EL61" s="1"/>
      <c r="EM61" s="1"/>
      <c r="EN61" s="1"/>
      <c r="EO61" s="1"/>
      <c r="EP61" s="1"/>
      <c r="EQ61" s="1"/>
      <c r="ER61" s="1"/>
      <c r="ES61" s="1"/>
      <c r="ET61" s="1"/>
      <c r="EU61" s="1"/>
      <c r="EV61" s="1"/>
      <c r="EW61" s="1"/>
    </row>
    <row r="62" spans="1:154" s="18" customFormat="1" ht="50.1" customHeight="1" thickBot="1" x14ac:dyDescent="0.25">
      <c r="A62" s="129" t="str">
        <f>"IMPUTATIONS POUR POSITION MIXTE INTRA-MARCHANDISE - INTERMENSUELLE EN VIGUEUR LE "&amp;'OPTIONS - INTERVALLES DE MARGE'!A1</f>
        <v>IMPUTATIONS POUR POSITION MIXTE INTRA-MARCHANDISE - INTERMENSUELLE EN VIGUEUR LE 12 MAY 2025</v>
      </c>
      <c r="B62" s="130"/>
      <c r="C62" s="130"/>
      <c r="D62" s="130"/>
      <c r="E62" s="130"/>
      <c r="F62" s="1"/>
      <c r="G62" s="4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S62" s="1"/>
      <c r="BT62" s="1"/>
      <c r="BU62" s="1"/>
      <c r="BV62" s="1"/>
      <c r="BW62" s="1"/>
      <c r="BX62" s="1"/>
      <c r="BY62" s="1"/>
      <c r="BZ62" s="1"/>
      <c r="CA62" s="1"/>
      <c r="CB62" s="1"/>
      <c r="CC62" s="1"/>
      <c r="CD62" s="1"/>
      <c r="CE62" s="1"/>
      <c r="CF62" s="1"/>
      <c r="CG62" s="1"/>
      <c r="CH62" s="1"/>
      <c r="CI62" s="1"/>
      <c r="CJ62" s="1"/>
      <c r="CK62" s="1"/>
      <c r="CL62" s="1"/>
      <c r="CM62" s="1"/>
      <c r="CN62" s="1"/>
      <c r="CO62" s="1"/>
      <c r="CP62" s="1"/>
      <c r="CQ62" s="1"/>
      <c r="CR62" s="1"/>
      <c r="CS62" s="1"/>
      <c r="CT62" s="1"/>
      <c r="CU62" s="1"/>
      <c r="CV62" s="1"/>
      <c r="CW62" s="1"/>
      <c r="CX62" s="1"/>
      <c r="CY62" s="1"/>
      <c r="CZ62" s="1"/>
      <c r="DA62" s="1"/>
      <c r="DB62" s="1"/>
      <c r="DC62" s="1"/>
      <c r="DD62" s="1"/>
      <c r="DE62" s="1"/>
      <c r="DF62" s="1"/>
      <c r="DG62" s="1"/>
      <c r="DH62" s="1"/>
      <c r="DI62" s="1"/>
      <c r="DJ62" s="1"/>
      <c r="DK62" s="1"/>
      <c r="DL62" s="1"/>
      <c r="DM62" s="1"/>
      <c r="DN62" s="1"/>
      <c r="DO62" s="1"/>
      <c r="DP62" s="1"/>
      <c r="DQ62" s="1"/>
      <c r="DR62" s="1"/>
      <c r="DS62" s="1"/>
      <c r="DT62" s="1"/>
      <c r="DU62" s="1"/>
      <c r="DV62" s="1"/>
      <c r="DW62" s="1"/>
      <c r="DX62" s="1"/>
      <c r="DY62" s="1"/>
      <c r="DZ62" s="1"/>
      <c r="EA62" s="1"/>
      <c r="EB62" s="1"/>
      <c r="EC62" s="1"/>
      <c r="ED62" s="1"/>
      <c r="EE62" s="1"/>
      <c r="EF62" s="1"/>
      <c r="EG62" s="1"/>
      <c r="EH62" s="1"/>
      <c r="EI62" s="1"/>
      <c r="EJ62" s="1"/>
      <c r="EK62" s="1"/>
      <c r="EL62" s="1"/>
      <c r="EM62" s="1"/>
      <c r="EN62" s="1"/>
      <c r="EO62" s="1"/>
      <c r="EP62" s="1"/>
      <c r="EQ62" s="1"/>
      <c r="ER62" s="1"/>
      <c r="ES62" s="1"/>
      <c r="ET62" s="1"/>
      <c r="EU62" s="1"/>
      <c r="EV62" s="1"/>
      <c r="EW62" s="1"/>
    </row>
    <row r="63" spans="1:154" s="18" customFormat="1" ht="14.25" customHeight="1" x14ac:dyDescent="0.2">
      <c r="A63" s="131" t="s">
        <v>0</v>
      </c>
      <c r="B63" s="145">
        <v>1</v>
      </c>
      <c r="C63" s="145">
        <v>2</v>
      </c>
      <c r="D63" s="145">
        <v>3</v>
      </c>
      <c r="E63" s="143">
        <v>4</v>
      </c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  <c r="BM63" s="1"/>
      <c r="BN63" s="1"/>
      <c r="BO63" s="1"/>
      <c r="BP63" s="1"/>
      <c r="BQ63" s="1"/>
      <c r="BR63" s="1"/>
      <c r="BS63" s="1"/>
      <c r="BT63" s="1"/>
      <c r="BU63" s="1"/>
      <c r="BV63" s="1"/>
      <c r="BW63" s="1"/>
      <c r="BX63" s="1"/>
      <c r="BY63" s="1"/>
      <c r="BZ63" s="1"/>
      <c r="CA63" s="1"/>
      <c r="CB63" s="1"/>
      <c r="CC63" s="1"/>
      <c r="CD63" s="1"/>
      <c r="CE63" s="1"/>
      <c r="CF63" s="1"/>
      <c r="CG63" s="1"/>
      <c r="CH63" s="1"/>
      <c r="CI63" s="1"/>
      <c r="CJ63" s="1"/>
      <c r="CK63" s="1"/>
      <c r="CL63" s="1"/>
      <c r="CM63" s="1"/>
      <c r="CN63" s="1"/>
      <c r="CO63" s="1"/>
      <c r="CP63" s="1"/>
      <c r="CQ63" s="1"/>
      <c r="CR63" s="1"/>
      <c r="CS63" s="1"/>
      <c r="CT63" s="1"/>
      <c r="CU63" s="1"/>
      <c r="CV63" s="1"/>
      <c r="CW63" s="1"/>
      <c r="CX63" s="1"/>
      <c r="CY63" s="1"/>
      <c r="CZ63" s="1"/>
      <c r="DA63" s="1"/>
      <c r="DB63" s="1"/>
      <c r="DC63" s="1"/>
      <c r="DD63" s="1"/>
      <c r="DE63" s="1"/>
      <c r="DF63" s="1"/>
      <c r="DG63" s="1"/>
      <c r="DH63" s="1"/>
      <c r="DI63" s="1"/>
      <c r="DJ63" s="1"/>
      <c r="DK63" s="1"/>
      <c r="DL63" s="1"/>
      <c r="DM63" s="1"/>
      <c r="DN63" s="1"/>
      <c r="DO63" s="1"/>
      <c r="DP63" s="1"/>
      <c r="DQ63" s="1"/>
      <c r="DR63" s="1"/>
      <c r="DS63" s="1"/>
      <c r="DT63" s="1"/>
      <c r="DU63" s="1"/>
      <c r="DV63" s="1"/>
      <c r="DW63" s="1"/>
      <c r="DX63" s="1"/>
      <c r="DY63" s="1"/>
      <c r="DZ63" s="1"/>
      <c r="EA63" s="1"/>
      <c r="EB63" s="1"/>
      <c r="EC63" s="1"/>
      <c r="ED63" s="1"/>
      <c r="EE63" s="1"/>
      <c r="EF63" s="1"/>
      <c r="EG63" s="1"/>
      <c r="EH63" s="1"/>
      <c r="EI63" s="1"/>
      <c r="EJ63" s="1"/>
      <c r="EK63" s="1"/>
      <c r="EL63" s="1"/>
      <c r="EM63" s="1"/>
      <c r="EN63" s="1"/>
      <c r="EO63" s="1"/>
      <c r="EP63" s="1"/>
      <c r="EQ63" s="1"/>
      <c r="ER63" s="1"/>
      <c r="ES63" s="1"/>
      <c r="ET63" s="1"/>
      <c r="EU63" s="1"/>
      <c r="EV63" s="1"/>
      <c r="EW63" s="1"/>
      <c r="EX63" s="1"/>
    </row>
    <row r="64" spans="1:154" s="18" customFormat="1" ht="15" customHeight="1" thickBot="1" x14ac:dyDescent="0.25">
      <c r="A64" s="132"/>
      <c r="B64" s="146"/>
      <c r="C64" s="146">
        <v>2</v>
      </c>
      <c r="D64" s="146">
        <v>3</v>
      </c>
      <c r="E64" s="147">
        <v>4</v>
      </c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1"/>
      <c r="BK64" s="1"/>
      <c r="BL64" s="1"/>
      <c r="BM64" s="1"/>
      <c r="BN64" s="1"/>
      <c r="BO64" s="1"/>
      <c r="BP64" s="1"/>
      <c r="BQ64" s="1"/>
      <c r="BR64" s="1"/>
      <c r="BS64" s="1"/>
      <c r="BT64" s="1"/>
      <c r="BU64" s="1"/>
      <c r="BV64" s="1"/>
      <c r="BW64" s="1"/>
      <c r="BX64" s="1"/>
      <c r="BY64" s="1"/>
      <c r="BZ64" s="1"/>
      <c r="CA64" s="1"/>
      <c r="CB64" s="1"/>
      <c r="CC64" s="1"/>
      <c r="CD64" s="1"/>
      <c r="CE64" s="1"/>
      <c r="CF64" s="1"/>
      <c r="CG64" s="1"/>
      <c r="CH64" s="1"/>
      <c r="CI64" s="1"/>
      <c r="CJ64" s="1"/>
      <c r="CK64" s="1"/>
      <c r="CL64" s="1"/>
      <c r="CM64" s="1"/>
      <c r="CN64" s="1"/>
      <c r="CO64" s="1"/>
      <c r="CP64" s="1"/>
      <c r="CQ64" s="1"/>
      <c r="CR64" s="1"/>
      <c r="CS64" s="1"/>
      <c r="CT64" s="1"/>
      <c r="CU64" s="1"/>
      <c r="CV64" s="1"/>
      <c r="CW64" s="1"/>
      <c r="CX64" s="1"/>
      <c r="CY64" s="1"/>
      <c r="CZ64" s="1"/>
      <c r="DA64" s="1"/>
      <c r="DB64" s="1"/>
      <c r="DC64" s="1"/>
      <c r="DD64" s="1"/>
      <c r="DE64" s="1"/>
      <c r="DF64" s="1"/>
      <c r="DG64" s="1"/>
      <c r="DH64" s="1"/>
      <c r="DI64" s="1"/>
      <c r="DJ64" s="1"/>
      <c r="DK64" s="1"/>
      <c r="DL64" s="1"/>
      <c r="DM64" s="1"/>
      <c r="DN64" s="1"/>
      <c r="DO64" s="1"/>
      <c r="DP64" s="1"/>
      <c r="DQ64" s="1"/>
      <c r="DR64" s="1"/>
      <c r="DS64" s="1"/>
      <c r="DT64" s="1"/>
      <c r="DU64" s="1"/>
      <c r="DV64" s="1"/>
      <c r="DW64" s="1"/>
      <c r="DX64" s="1"/>
      <c r="DY64" s="1"/>
      <c r="DZ64" s="1"/>
      <c r="EA64" s="1"/>
      <c r="EB64" s="1"/>
      <c r="EC64" s="1"/>
      <c r="ED64" s="1"/>
      <c r="EE64" s="1"/>
      <c r="EF64" s="1"/>
      <c r="EG64" s="1"/>
      <c r="EH64" s="1"/>
      <c r="EI64" s="1"/>
      <c r="EJ64" s="1"/>
      <c r="EK64" s="1"/>
      <c r="EL64" s="1"/>
      <c r="EM64" s="1"/>
      <c r="EN64" s="1"/>
      <c r="EO64" s="1"/>
      <c r="EP64" s="1"/>
      <c r="EQ64" s="1"/>
      <c r="ER64" s="1"/>
      <c r="ES64" s="1"/>
      <c r="ET64" s="1"/>
      <c r="EU64" s="1"/>
      <c r="EV64" s="1"/>
      <c r="EW64" s="1"/>
      <c r="EX64" s="1"/>
    </row>
    <row r="65" spans="1:154" s="18" customFormat="1" ht="15" x14ac:dyDescent="0.2">
      <c r="A65" s="22">
        <v>1</v>
      </c>
      <c r="B65" s="23">
        <v>328</v>
      </c>
      <c r="C65" s="24">
        <v>345</v>
      </c>
      <c r="D65" s="25">
        <v>361</v>
      </c>
      <c r="E65" s="26">
        <v>369</v>
      </c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 s="1"/>
      <c r="BM65" s="1"/>
      <c r="BN65" s="1"/>
      <c r="BO65" s="1"/>
      <c r="BP65" s="1"/>
      <c r="BQ65" s="1"/>
      <c r="BR65" s="1"/>
      <c r="BS65" s="1"/>
      <c r="BT65" s="1"/>
      <c r="BU65" s="1"/>
      <c r="BV65" s="1"/>
      <c r="BW65" s="1"/>
      <c r="BX65" s="1"/>
      <c r="BY65" s="1"/>
      <c r="BZ65" s="1"/>
      <c r="CA65" s="1"/>
      <c r="CB65" s="1"/>
      <c r="CC65" s="1"/>
      <c r="CD65" s="1"/>
      <c r="CE65" s="1"/>
      <c r="CF65" s="1"/>
      <c r="CG65" s="1"/>
      <c r="CH65" s="1"/>
      <c r="CI65" s="1"/>
      <c r="CJ65" s="1"/>
      <c r="CK65" s="1"/>
      <c r="CL65" s="1"/>
      <c r="CM65" s="1"/>
      <c r="CN65" s="1"/>
      <c r="CO65" s="1"/>
      <c r="CP65" s="1"/>
      <c r="CQ65" s="1"/>
      <c r="CR65" s="1"/>
      <c r="CS65" s="1"/>
      <c r="CT65" s="1"/>
      <c r="CU65" s="1"/>
      <c r="CV65" s="1"/>
      <c r="CW65" s="1"/>
      <c r="CX65" s="1"/>
      <c r="CY65" s="1"/>
      <c r="CZ65" s="1"/>
      <c r="DA65" s="1"/>
      <c r="DB65" s="1"/>
      <c r="DC65" s="1"/>
      <c r="DD65" s="1"/>
      <c r="DE65" s="1"/>
      <c r="DF65" s="1"/>
      <c r="DG65" s="1"/>
      <c r="DH65" s="1"/>
      <c r="DI65" s="1"/>
      <c r="DJ65" s="1"/>
      <c r="DK65" s="1"/>
      <c r="DL65" s="1"/>
      <c r="DM65" s="1"/>
      <c r="DN65" s="1"/>
      <c r="DO65" s="1"/>
      <c r="DP65" s="1"/>
      <c r="DQ65" s="1"/>
      <c r="DR65" s="1"/>
      <c r="DS65" s="1"/>
      <c r="DT65" s="1"/>
      <c r="DU65" s="1"/>
      <c r="DV65" s="1"/>
      <c r="DW65" s="1"/>
      <c r="DX65" s="1"/>
      <c r="DY65" s="1"/>
      <c r="DZ65" s="1"/>
      <c r="EA65" s="1"/>
      <c r="EB65" s="1"/>
      <c r="EC65" s="1"/>
      <c r="ED65" s="1"/>
      <c r="EE65" s="1"/>
      <c r="EF65" s="1"/>
      <c r="EG65" s="1"/>
      <c r="EH65" s="1"/>
      <c r="EI65" s="1"/>
      <c r="EJ65" s="1"/>
      <c r="EK65" s="1"/>
      <c r="EL65" s="1"/>
      <c r="EM65" s="1"/>
      <c r="EN65" s="1"/>
      <c r="EO65" s="1"/>
      <c r="EP65" s="1"/>
      <c r="EQ65" s="1"/>
      <c r="ER65" s="1"/>
      <c r="ES65" s="1"/>
      <c r="ET65" s="1"/>
      <c r="EU65" s="1"/>
      <c r="EV65" s="1"/>
      <c r="EW65" s="1"/>
      <c r="EX65" s="1"/>
    </row>
    <row r="66" spans="1:154" s="18" customFormat="1" ht="15" x14ac:dyDescent="0.2">
      <c r="A66" s="22">
        <v>2</v>
      </c>
      <c r="B66" s="27">
        <v>0</v>
      </c>
      <c r="C66" s="28">
        <v>252</v>
      </c>
      <c r="D66" s="29">
        <v>306</v>
      </c>
      <c r="E66" s="30">
        <v>420</v>
      </c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1"/>
      <c r="BH66" s="1"/>
      <c r="BI66" s="1"/>
      <c r="BJ66" s="1"/>
      <c r="BK66" s="1"/>
      <c r="BL66" s="1"/>
      <c r="BM66" s="1"/>
      <c r="BN66" s="1"/>
      <c r="BO66" s="1"/>
      <c r="BP66" s="1"/>
      <c r="BQ66" s="1"/>
      <c r="BR66" s="1"/>
      <c r="BS66" s="1"/>
      <c r="BT66" s="1"/>
      <c r="BU66" s="1"/>
      <c r="BV66" s="1"/>
      <c r="BW66" s="1"/>
      <c r="BX66" s="1"/>
      <c r="BY66" s="1"/>
      <c r="BZ66" s="1"/>
      <c r="CA66" s="1"/>
      <c r="CB66" s="1"/>
      <c r="CC66" s="1"/>
      <c r="CD66" s="1"/>
      <c r="CE66" s="1"/>
      <c r="CF66" s="1"/>
      <c r="CG66" s="1"/>
      <c r="CH66" s="1"/>
      <c r="CI66" s="1"/>
      <c r="CJ66" s="1"/>
      <c r="CK66" s="1"/>
      <c r="CL66" s="1"/>
      <c r="CM66" s="1"/>
      <c r="CN66" s="1"/>
      <c r="CO66" s="1"/>
      <c r="CP66" s="1"/>
      <c r="CQ66" s="1"/>
      <c r="CR66" s="1"/>
      <c r="CS66" s="1"/>
      <c r="CT66" s="1"/>
      <c r="CU66" s="1"/>
      <c r="CV66" s="1"/>
      <c r="CW66" s="1"/>
      <c r="CX66" s="1"/>
      <c r="CY66" s="1"/>
      <c r="CZ66" s="1"/>
      <c r="DA66" s="1"/>
      <c r="DB66" s="1"/>
      <c r="DC66" s="1"/>
      <c r="DD66" s="1"/>
      <c r="DE66" s="1"/>
      <c r="DF66" s="1"/>
      <c r="DG66" s="1"/>
      <c r="DH66" s="1"/>
      <c r="DI66" s="1"/>
      <c r="DJ66" s="1"/>
      <c r="DK66" s="1"/>
      <c r="DL66" s="1"/>
      <c r="DM66" s="1"/>
      <c r="DN66" s="1"/>
      <c r="DO66" s="1"/>
      <c r="DP66" s="1"/>
      <c r="DQ66" s="1"/>
      <c r="DR66" s="1"/>
      <c r="DS66" s="1"/>
      <c r="DT66" s="1"/>
      <c r="DU66" s="1"/>
      <c r="DV66" s="1"/>
      <c r="DW66" s="1"/>
      <c r="DX66" s="1"/>
      <c r="DY66" s="1"/>
      <c r="DZ66" s="1"/>
      <c r="EA66" s="1"/>
      <c r="EB66" s="1"/>
      <c r="EC66" s="1"/>
      <c r="ED66" s="1"/>
      <c r="EE66" s="1"/>
      <c r="EF66" s="1"/>
      <c r="EG66" s="1"/>
      <c r="EH66" s="1"/>
      <c r="EI66" s="1"/>
      <c r="EJ66" s="1"/>
      <c r="EK66" s="1"/>
      <c r="EL66" s="1"/>
      <c r="EM66" s="1"/>
      <c r="EN66" s="1"/>
      <c r="EO66" s="1"/>
      <c r="EP66" s="1"/>
      <c r="EQ66" s="1"/>
      <c r="ER66" s="1"/>
      <c r="ES66" s="1"/>
      <c r="ET66" s="1"/>
      <c r="EU66" s="1"/>
      <c r="EV66" s="1"/>
      <c r="EW66" s="1"/>
      <c r="EX66" s="1"/>
    </row>
    <row r="67" spans="1:154" s="18" customFormat="1" ht="15" x14ac:dyDescent="0.2">
      <c r="A67" s="22">
        <v>3</v>
      </c>
      <c r="B67" s="27">
        <v>0</v>
      </c>
      <c r="C67" s="31">
        <v>0</v>
      </c>
      <c r="D67" s="29">
        <v>243</v>
      </c>
      <c r="E67" s="30">
        <v>329</v>
      </c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1"/>
      <c r="BH67" s="1"/>
      <c r="BI67" s="1"/>
      <c r="BJ67" s="1"/>
      <c r="BK67" s="1"/>
      <c r="BL67" s="1"/>
      <c r="BM67" s="1"/>
      <c r="BN67" s="1"/>
      <c r="BO67" s="1"/>
      <c r="BP67" s="1"/>
      <c r="BQ67" s="1"/>
      <c r="BR67" s="1"/>
      <c r="BS67" s="1"/>
      <c r="BT67" s="1"/>
      <c r="BU67" s="1"/>
      <c r="BV67" s="1"/>
      <c r="BW67" s="1"/>
      <c r="BX67" s="1"/>
      <c r="BY67" s="1"/>
      <c r="BZ67" s="1"/>
      <c r="CA67" s="1"/>
      <c r="CB67" s="1"/>
      <c r="CC67" s="1"/>
      <c r="CD67" s="1"/>
      <c r="CE67" s="1"/>
      <c r="CF67" s="1"/>
      <c r="CG67" s="1"/>
      <c r="CH67" s="1"/>
      <c r="CI67" s="1"/>
      <c r="CJ67" s="1"/>
      <c r="CK67" s="1"/>
      <c r="CL67" s="1"/>
      <c r="CM67" s="1"/>
      <c r="CN67" s="1"/>
      <c r="CO67" s="1"/>
      <c r="CP67" s="1"/>
      <c r="CQ67" s="1"/>
      <c r="CR67" s="1"/>
      <c r="CS67" s="1"/>
      <c r="CT67" s="1"/>
      <c r="CU67" s="1"/>
      <c r="CV67" s="1"/>
      <c r="CW67" s="1"/>
      <c r="CX67" s="1"/>
      <c r="CY67" s="1"/>
      <c r="CZ67" s="1"/>
      <c r="DA67" s="1"/>
      <c r="DB67" s="1"/>
      <c r="DC67" s="1"/>
      <c r="DD67" s="1"/>
      <c r="DE67" s="1"/>
      <c r="DF67" s="1"/>
      <c r="DG67" s="1"/>
      <c r="DH67" s="1"/>
      <c r="DI67" s="1"/>
      <c r="DJ67" s="1"/>
      <c r="DK67" s="1"/>
      <c r="DL67" s="1"/>
      <c r="DM67" s="1"/>
      <c r="DN67" s="1"/>
      <c r="DO67" s="1"/>
      <c r="DP67" s="1"/>
      <c r="DQ67" s="1"/>
      <c r="DR67" s="1"/>
      <c r="DS67" s="1"/>
      <c r="DT67" s="1"/>
      <c r="DU67" s="1"/>
      <c r="DV67" s="1"/>
      <c r="DW67" s="1"/>
      <c r="DX67" s="1"/>
      <c r="DY67" s="1"/>
      <c r="DZ67" s="1"/>
      <c r="EA67" s="1"/>
      <c r="EB67" s="1"/>
      <c r="EC67" s="1"/>
      <c r="ED67" s="1"/>
      <c r="EE67" s="1"/>
      <c r="EF67" s="1"/>
      <c r="EG67" s="1"/>
      <c r="EH67" s="1"/>
      <c r="EI67" s="1"/>
      <c r="EJ67" s="1"/>
      <c r="EK67" s="1"/>
      <c r="EL67" s="1"/>
      <c r="EM67" s="1"/>
      <c r="EN67" s="1"/>
      <c r="EO67" s="1"/>
      <c r="EP67" s="1"/>
      <c r="EQ67" s="1"/>
      <c r="ER67" s="1"/>
      <c r="ES67" s="1"/>
      <c r="ET67" s="1"/>
      <c r="EU67" s="1"/>
      <c r="EV67" s="1"/>
      <c r="EW67" s="1"/>
      <c r="EX67" s="1"/>
    </row>
    <row r="68" spans="1:154" s="18" customFormat="1" ht="15.75" thickBot="1" x14ac:dyDescent="0.25">
      <c r="A68" s="32">
        <v>4</v>
      </c>
      <c r="B68" s="33">
        <v>0</v>
      </c>
      <c r="C68" s="34">
        <v>0</v>
      </c>
      <c r="D68" s="35">
        <v>0</v>
      </c>
      <c r="E68" s="36">
        <v>184</v>
      </c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/>
      <c r="AZ68" s="1"/>
      <c r="BA68" s="1"/>
      <c r="BB68" s="1"/>
      <c r="BC68" s="1"/>
      <c r="BD68" s="1"/>
      <c r="BE68" s="1"/>
      <c r="BF68" s="1"/>
      <c r="BG68" s="1"/>
      <c r="BH68" s="1"/>
      <c r="BI68" s="1"/>
      <c r="BJ68" s="1"/>
      <c r="BK68" s="1"/>
      <c r="BL68" s="1"/>
      <c r="BM68" s="1"/>
      <c r="BN68" s="1"/>
      <c r="BO68" s="1"/>
      <c r="BP68" s="1"/>
      <c r="BQ68" s="1"/>
      <c r="BR68" s="1"/>
      <c r="BS68" s="1"/>
      <c r="BT68" s="1"/>
      <c r="BU68" s="1"/>
      <c r="BV68" s="1"/>
      <c r="BW68" s="1"/>
      <c r="BX68" s="1"/>
      <c r="BY68" s="1"/>
      <c r="BZ68" s="1"/>
      <c r="CA68" s="1"/>
      <c r="CB68" s="1"/>
      <c r="CC68" s="1"/>
      <c r="CD68" s="1"/>
      <c r="CE68" s="1"/>
      <c r="CF68" s="1"/>
      <c r="CG68" s="1"/>
      <c r="CH68" s="1"/>
      <c r="CI68" s="1"/>
      <c r="CJ68" s="1"/>
      <c r="CK68" s="1"/>
      <c r="CL68" s="1"/>
      <c r="CM68" s="1"/>
      <c r="CN68" s="1"/>
      <c r="CO68" s="1"/>
      <c r="CP68" s="1"/>
      <c r="CQ68" s="1"/>
      <c r="CR68" s="1"/>
      <c r="CS68" s="1"/>
      <c r="CT68" s="1"/>
      <c r="CU68" s="1"/>
      <c r="CV68" s="1"/>
      <c r="CW68" s="1"/>
      <c r="CX68" s="1"/>
      <c r="CY68" s="1"/>
      <c r="CZ68" s="1"/>
      <c r="DA68" s="1"/>
      <c r="DB68" s="1"/>
      <c r="DC68" s="1"/>
      <c r="DD68" s="1"/>
      <c r="DE68" s="1"/>
      <c r="DF68" s="1"/>
      <c r="DG68" s="1"/>
      <c r="DH68" s="1"/>
      <c r="DI68" s="1"/>
      <c r="DJ68" s="1"/>
      <c r="DK68" s="1"/>
      <c r="DL68" s="1"/>
      <c r="DM68" s="1"/>
      <c r="DN68" s="1"/>
      <c r="DO68" s="1"/>
      <c r="DP68" s="1"/>
      <c r="DQ68" s="1"/>
      <c r="DR68" s="1"/>
      <c r="DS68" s="1"/>
      <c r="DT68" s="1"/>
      <c r="DU68" s="1"/>
      <c r="DV68" s="1"/>
      <c r="DW68" s="1"/>
      <c r="DX68" s="1"/>
      <c r="DY68" s="1"/>
      <c r="DZ68" s="1"/>
      <c r="EA68" s="1"/>
      <c r="EB68" s="1"/>
      <c r="EC68" s="1"/>
      <c r="ED68" s="1"/>
      <c r="EE68" s="1"/>
      <c r="EF68" s="1"/>
      <c r="EG68" s="1"/>
      <c r="EH68" s="1"/>
      <c r="EI68" s="1"/>
      <c r="EJ68" s="1"/>
      <c r="EK68" s="1"/>
      <c r="EL68" s="1"/>
      <c r="EM68" s="1"/>
      <c r="EN68" s="1"/>
      <c r="EO68" s="1"/>
      <c r="EP68" s="1"/>
      <c r="EQ68" s="1"/>
      <c r="ER68" s="1"/>
      <c r="ES68" s="1"/>
      <c r="ET68" s="1"/>
      <c r="EU68" s="1"/>
      <c r="EV68" s="1"/>
      <c r="EW68" s="1"/>
      <c r="EX68" s="1"/>
    </row>
    <row r="69" spans="1:154" x14ac:dyDescent="0.2"/>
    <row r="70" spans="1:154" ht="15" customHeight="1" x14ac:dyDescent="0.2"/>
    <row r="71" spans="1:154" ht="15" customHeight="1" x14ac:dyDescent="0.2"/>
    <row r="72" spans="1:154" ht="15" customHeight="1" x14ac:dyDescent="0.2"/>
    <row r="73" spans="1:154" ht="15" customHeight="1" x14ac:dyDescent="0.2"/>
    <row r="74" spans="1:154" ht="15" customHeight="1" x14ac:dyDescent="0.2"/>
    <row r="75" spans="1:154" ht="15" customHeight="1" x14ac:dyDescent="0.2"/>
    <row r="76" spans="1:154" ht="15" customHeight="1" x14ac:dyDescent="0.2"/>
    <row r="77" spans="1:154" ht="15" customHeight="1" x14ac:dyDescent="0.2"/>
    <row r="78" spans="1:154" ht="15" customHeight="1" x14ac:dyDescent="0.2"/>
    <row r="79" spans="1:154" ht="15" customHeight="1" x14ac:dyDescent="0.2"/>
    <row r="80" spans="1:154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5" customHeight="1" x14ac:dyDescent="0.2"/>
    <row r="135" ht="15" customHeight="1" x14ac:dyDescent="0.2"/>
    <row r="136" ht="15" customHeight="1" x14ac:dyDescent="0.2"/>
    <row r="137" ht="15" customHeight="1" x14ac:dyDescent="0.2"/>
    <row r="138" ht="15" customHeight="1" x14ac:dyDescent="0.2"/>
    <row r="139" ht="15" customHeight="1" x14ac:dyDescent="0.2"/>
    <row r="140" ht="15" customHeight="1" x14ac:dyDescent="0.2"/>
    <row r="141" ht="15" customHeight="1" x14ac:dyDescent="0.2"/>
    <row r="142" ht="15" customHeight="1" x14ac:dyDescent="0.2"/>
    <row r="143" ht="15" customHeight="1" x14ac:dyDescent="0.2"/>
    <row r="144" ht="15" customHeight="1" x14ac:dyDescent="0.2"/>
    <row r="145" ht="15" customHeight="1" x14ac:dyDescent="0.2"/>
    <row r="146" ht="15" customHeight="1" x14ac:dyDescent="0.2"/>
    <row r="147" ht="15" customHeight="1" x14ac:dyDescent="0.2"/>
    <row r="148" ht="15" customHeight="1" x14ac:dyDescent="0.2"/>
    <row r="149" ht="15" customHeight="1" x14ac:dyDescent="0.2"/>
    <row r="150" ht="15" customHeight="1" x14ac:dyDescent="0.2"/>
    <row r="151" ht="15" customHeight="1" x14ac:dyDescent="0.2"/>
    <row r="152" ht="15" customHeight="1" x14ac:dyDescent="0.2"/>
    <row r="153" ht="15" customHeight="1" x14ac:dyDescent="0.2"/>
    <row r="154" ht="15" customHeight="1" x14ac:dyDescent="0.2"/>
    <row r="155" ht="15" customHeight="1" x14ac:dyDescent="0.2"/>
    <row r="156" ht="15" customHeight="1" x14ac:dyDescent="0.2"/>
    <row r="157" ht="15" customHeight="1" x14ac:dyDescent="0.2"/>
    <row r="158" ht="15" customHeight="1" x14ac:dyDescent="0.2"/>
    <row r="159" ht="15" customHeight="1" x14ac:dyDescent="0.2"/>
    <row r="160" ht="15" customHeight="1" x14ac:dyDescent="0.2"/>
    <row r="161" ht="15" customHeight="1" x14ac:dyDescent="0.2"/>
    <row r="162" ht="15" customHeight="1" x14ac:dyDescent="0.2"/>
    <row r="163" ht="15" customHeight="1" x14ac:dyDescent="0.2"/>
    <row r="164" ht="15" customHeight="1" x14ac:dyDescent="0.2"/>
    <row r="165" ht="15" customHeight="1" x14ac:dyDescent="0.2"/>
    <row r="166" ht="15" customHeight="1" x14ac:dyDescent="0.2"/>
    <row r="167" ht="15" customHeight="1" x14ac:dyDescent="0.2"/>
    <row r="168" ht="15" customHeight="1" x14ac:dyDescent="0.2"/>
    <row r="169" ht="15" customHeight="1" x14ac:dyDescent="0.2"/>
    <row r="170" ht="15" customHeight="1" x14ac:dyDescent="0.2"/>
    <row r="171" ht="15" customHeight="1" x14ac:dyDescent="0.2"/>
    <row r="172" ht="15" customHeight="1" x14ac:dyDescent="0.2"/>
    <row r="173" ht="15" customHeight="1" x14ac:dyDescent="0.2"/>
    <row r="174" ht="15" customHeight="1" x14ac:dyDescent="0.2"/>
    <row r="175" ht="15" customHeight="1" x14ac:dyDescent="0.2"/>
    <row r="176" ht="15" customHeight="1" x14ac:dyDescent="0.2"/>
    <row r="177" ht="15" customHeight="1" x14ac:dyDescent="0.2"/>
    <row r="178" ht="15" customHeight="1" x14ac:dyDescent="0.2"/>
    <row r="179" ht="15" customHeight="1" x14ac:dyDescent="0.2"/>
    <row r="180" ht="15" customHeight="1" x14ac:dyDescent="0.2"/>
    <row r="181" ht="15" customHeight="1" x14ac:dyDescent="0.2"/>
    <row r="182" ht="15" customHeight="1" x14ac:dyDescent="0.2"/>
    <row r="183" ht="15" customHeight="1" x14ac:dyDescent="0.2"/>
    <row r="184" ht="15" customHeight="1" x14ac:dyDescent="0.2"/>
  </sheetData>
  <mergeCells count="31">
    <mergeCell ref="B5:B6"/>
    <mergeCell ref="A1:E1"/>
    <mergeCell ref="A2:E2"/>
    <mergeCell ref="B3:B4"/>
    <mergeCell ref="C3:C4"/>
    <mergeCell ref="D3:D4"/>
    <mergeCell ref="B45:B46"/>
    <mergeCell ref="C45:C46"/>
    <mergeCell ref="D45:D46"/>
    <mergeCell ref="B7:B8"/>
    <mergeCell ref="B9:B12"/>
    <mergeCell ref="B13:B16"/>
    <mergeCell ref="A18:E18"/>
    <mergeCell ref="B19:B20"/>
    <mergeCell ref="C19:C20"/>
    <mergeCell ref="D19:D20"/>
    <mergeCell ref="A32:E32"/>
    <mergeCell ref="B33:B34"/>
    <mergeCell ref="C33:C34"/>
    <mergeCell ref="D33:D34"/>
    <mergeCell ref="A44:E44"/>
    <mergeCell ref="A63:A64"/>
    <mergeCell ref="B63:B64"/>
    <mergeCell ref="C63:C64"/>
    <mergeCell ref="D63:D64"/>
    <mergeCell ref="E63:E64"/>
    <mergeCell ref="A54:E54"/>
    <mergeCell ref="B55:B56"/>
    <mergeCell ref="C55:C56"/>
    <mergeCell ref="D55:D56"/>
    <mergeCell ref="A62:E62"/>
  </mergeCells>
  <conditionalFormatting sqref="B65:E68">
    <cfRule type="cellIs" dxfId="3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80" zoomScaleSheetLayoutView="80" workbookViewId="0">
      <selection sqref="A1:E1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4" width="37.14062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4" s="2" customFormat="1" ht="60" customHeight="1" x14ac:dyDescent="0.2">
      <c r="A1" s="139"/>
      <c r="B1" s="139"/>
      <c r="C1" s="139"/>
      <c r="D1" s="139"/>
      <c r="E1" s="139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4" s="2" customFormat="1" ht="50.1" customHeight="1" thickBot="1" x14ac:dyDescent="0.25">
      <c r="A2" s="129" t="str">
        <f>"GROUPEMENT DES SDV EN VIGUEUR LE "&amp;'OPTIONS - INTERVALLES DE MARGE'!A1</f>
        <v>GROUPEMENT DES SDV EN VIGUEUR LE 12 MAY 2025</v>
      </c>
      <c r="B2" s="130"/>
      <c r="C2" s="130"/>
      <c r="D2" s="130"/>
      <c r="E2" s="130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4" s="5" customFormat="1" ht="15" customHeight="1" x14ac:dyDescent="0.2">
      <c r="A3" s="3"/>
      <c r="B3" s="140" t="s">
        <v>36</v>
      </c>
      <c r="C3" s="127" t="s">
        <v>4</v>
      </c>
      <c r="D3" s="127" t="s">
        <v>6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4" s="5" customFormat="1" ht="15" customHeight="1" x14ac:dyDescent="0.2">
      <c r="A4" s="3"/>
      <c r="B4" s="141"/>
      <c r="C4" s="142"/>
      <c r="D4" s="142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4" s="5" customFormat="1" ht="15" thickBot="1" x14ac:dyDescent="0.25">
      <c r="A5" s="3"/>
      <c r="B5" s="92">
        <v>1</v>
      </c>
      <c r="C5" s="6" t="s">
        <v>893</v>
      </c>
      <c r="D5" s="6">
        <v>202512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4" s="5" customFormat="1" ht="15" thickBot="1" x14ac:dyDescent="0.25">
      <c r="A6" s="3"/>
      <c r="B6" s="91">
        <v>2</v>
      </c>
      <c r="C6" s="93" t="s">
        <v>894</v>
      </c>
      <c r="D6" s="93">
        <v>202612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4" s="5" customFormat="1" x14ac:dyDescent="0.2">
      <c r="A7" s="3"/>
      <c r="B7" s="148">
        <v>3</v>
      </c>
      <c r="C7" s="8" t="s">
        <v>895</v>
      </c>
      <c r="D7" s="8">
        <v>202712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4" s="5" customFormat="1" x14ac:dyDescent="0.2">
      <c r="A8" s="3"/>
      <c r="B8" s="137"/>
      <c r="C8" s="6" t="s">
        <v>896</v>
      </c>
      <c r="D8" s="6">
        <v>202812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4" s="5" customFormat="1" ht="15" thickBot="1" x14ac:dyDescent="0.25">
      <c r="A9" s="3"/>
      <c r="B9" s="138"/>
      <c r="C9" s="7" t="s">
        <v>897</v>
      </c>
      <c r="D9" s="7">
        <v>202912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4" s="5" customFormat="1" x14ac:dyDescent="0.2">
      <c r="A10" s="10"/>
      <c r="B10" s="11"/>
      <c r="C10" s="3"/>
      <c r="D10" s="3"/>
      <c r="E10" s="3"/>
      <c r="F10" s="1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4" s="18" customFormat="1" ht="49.5" customHeight="1" thickBot="1" x14ac:dyDescent="0.25">
      <c r="A11" s="129" t="str">
        <f>"IMPUTATIONS POUR POSITION MIXTE INTRA-MARCHANDISE - INTERMENSUELLE EN VIGUEUR LE "&amp;'OPTIONS - INTERVALLES DE MARGE'!A1</f>
        <v>IMPUTATIONS POUR POSITION MIXTE INTRA-MARCHANDISE - INTERMENSUELLE EN VIGUEUR LE 12 MAY 2025</v>
      </c>
      <c r="B11" s="130"/>
      <c r="C11" s="130"/>
      <c r="D11" s="130"/>
      <c r="E11" s="130"/>
      <c r="F11" s="1"/>
      <c r="G11" s="4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</row>
    <row r="12" spans="1:154" s="18" customFormat="1" ht="14.25" customHeight="1" x14ac:dyDescent="0.2">
      <c r="A12" s="131" t="s">
        <v>0</v>
      </c>
      <c r="B12" s="145">
        <v>1</v>
      </c>
      <c r="C12" s="145">
        <v>2</v>
      </c>
      <c r="D12" s="143">
        <v>3</v>
      </c>
      <c r="E12" s="3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  <c r="EX12" s="1"/>
    </row>
    <row r="13" spans="1:154" s="18" customFormat="1" ht="15" customHeight="1" thickBot="1" x14ac:dyDescent="0.25">
      <c r="A13" s="132"/>
      <c r="B13" s="146"/>
      <c r="C13" s="146">
        <v>2</v>
      </c>
      <c r="D13" s="147">
        <v>3</v>
      </c>
      <c r="E13" s="3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  <c r="EX13" s="1"/>
    </row>
    <row r="14" spans="1:154" s="18" customFormat="1" ht="15" x14ac:dyDescent="0.2">
      <c r="A14" s="22">
        <v>1</v>
      </c>
      <c r="B14" s="23">
        <v>0</v>
      </c>
      <c r="C14" s="24">
        <v>218</v>
      </c>
      <c r="D14" s="26">
        <v>201</v>
      </c>
      <c r="E14" s="3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  <c r="EX14" s="1"/>
    </row>
    <row r="15" spans="1:154" s="18" customFormat="1" ht="15" x14ac:dyDescent="0.2">
      <c r="A15" s="22">
        <v>2</v>
      </c>
      <c r="B15" s="27">
        <v>0</v>
      </c>
      <c r="C15" s="28">
        <v>0</v>
      </c>
      <c r="D15" s="30">
        <v>275</v>
      </c>
      <c r="E15" s="3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  <c r="EX15" s="1"/>
    </row>
    <row r="16" spans="1:154" s="18" customFormat="1" ht="15.75" thickBot="1" x14ac:dyDescent="0.25">
      <c r="A16" s="32">
        <v>3</v>
      </c>
      <c r="B16" s="33">
        <v>0</v>
      </c>
      <c r="C16" s="34">
        <v>0</v>
      </c>
      <c r="D16" s="36">
        <v>401</v>
      </c>
      <c r="E16" s="3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  <c r="EX16" s="1"/>
    </row>
    <row r="17" spans="1:154" s="18" customFormat="1" ht="15" customHeight="1" x14ac:dyDescent="0.2">
      <c r="A17" s="10"/>
      <c r="B17" s="11"/>
      <c r="C17" s="3"/>
      <c r="D17" s="3"/>
      <c r="E17" s="3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</row>
    <row r="18" spans="1:154" x14ac:dyDescent="0.2"/>
    <row r="19" spans="1:154" ht="15" customHeight="1" x14ac:dyDescent="0.2"/>
    <row r="20" spans="1:154" ht="15" customHeight="1" x14ac:dyDescent="0.2"/>
    <row r="21" spans="1:154" ht="15" customHeight="1" x14ac:dyDescent="0.2"/>
    <row r="22" spans="1:154" ht="15" customHeight="1" x14ac:dyDescent="0.2"/>
    <row r="23" spans="1:154" ht="15" customHeight="1" x14ac:dyDescent="0.2"/>
    <row r="24" spans="1:154" ht="15" customHeight="1" x14ac:dyDescent="0.2"/>
    <row r="25" spans="1:154" ht="15" customHeight="1" x14ac:dyDescent="0.2"/>
    <row r="26" spans="1:154" ht="15" customHeight="1" x14ac:dyDescent="0.2"/>
    <row r="27" spans="1:154" ht="15" customHeight="1" x14ac:dyDescent="0.2"/>
    <row r="28" spans="1:154" ht="15" customHeight="1" x14ac:dyDescent="0.2"/>
    <row r="29" spans="1:154" ht="15" customHeight="1" x14ac:dyDescent="0.2"/>
    <row r="30" spans="1:154" ht="15" customHeight="1" x14ac:dyDescent="0.2"/>
    <row r="31" spans="1:154" ht="15" customHeight="1" x14ac:dyDescent="0.2"/>
    <row r="32" spans="1:154" ht="15" customHeight="1" x14ac:dyDescent="0.2"/>
    <row r="33" ht="15" customHeight="1" x14ac:dyDescent="0.2"/>
    <row r="34" ht="15" customHeight="1" x14ac:dyDescent="0.2"/>
    <row r="35" ht="15" customHeight="1" x14ac:dyDescent="0.2"/>
    <row r="36" ht="15" customHeight="1" x14ac:dyDescent="0.2"/>
    <row r="37" ht="15" customHeight="1" x14ac:dyDescent="0.2"/>
    <row r="38" ht="15" customHeight="1" x14ac:dyDescent="0.2"/>
    <row r="39" ht="15" customHeight="1" x14ac:dyDescent="0.2"/>
    <row r="40" ht="15" customHeight="1" x14ac:dyDescent="0.2"/>
    <row r="41" ht="15" customHeight="1" x14ac:dyDescent="0.2"/>
    <row r="42" ht="15" customHeight="1" x14ac:dyDescent="0.2"/>
    <row r="43" ht="15" customHeight="1" x14ac:dyDescent="0.2"/>
    <row r="44" ht="15" customHeight="1" x14ac:dyDescent="0.2"/>
    <row r="45" ht="15" customHeight="1" x14ac:dyDescent="0.2"/>
    <row r="46" ht="15" customHeight="1" x14ac:dyDescent="0.2"/>
    <row r="47" ht="15" customHeight="1" x14ac:dyDescent="0.2"/>
    <row r="48" ht="15" customHeight="1" x14ac:dyDescent="0.2"/>
    <row r="49" ht="15" customHeight="1" x14ac:dyDescent="0.2"/>
    <row r="50" ht="15" customHeight="1" x14ac:dyDescent="0.2"/>
    <row r="51" ht="15" customHeight="1" x14ac:dyDescent="0.2"/>
    <row r="52" ht="15" customHeight="1" x14ac:dyDescent="0.2"/>
    <row r="53" ht="15" customHeight="1" x14ac:dyDescent="0.2"/>
    <row r="54" ht="15" customHeight="1" x14ac:dyDescent="0.2"/>
    <row r="55" ht="15" customHeight="1" x14ac:dyDescent="0.2"/>
    <row r="56" ht="15" customHeight="1" x14ac:dyDescent="0.2"/>
    <row r="57" ht="15" customHeight="1" x14ac:dyDescent="0.2"/>
    <row r="58" ht="15" customHeight="1" x14ac:dyDescent="0.2"/>
    <row r="59" ht="15" customHeight="1" x14ac:dyDescent="0.2"/>
    <row r="60" ht="15" customHeight="1" x14ac:dyDescent="0.2"/>
    <row r="61" ht="15" customHeight="1" x14ac:dyDescent="0.2"/>
    <row r="62" ht="15" customHeight="1" x14ac:dyDescent="0.2"/>
    <row r="63" ht="15" customHeight="1" x14ac:dyDescent="0.2"/>
    <row r="64" ht="15" customHeight="1" x14ac:dyDescent="0.2"/>
    <row r="65" ht="15" customHeight="1" x14ac:dyDescent="0.2"/>
    <row r="66" ht="15" customHeight="1" x14ac:dyDescent="0.2"/>
    <row r="67" ht="15" customHeight="1" x14ac:dyDescent="0.2"/>
    <row r="68" ht="15" customHeight="1" x14ac:dyDescent="0.2"/>
    <row r="69" ht="15" customHeight="1" x14ac:dyDescent="0.2"/>
    <row r="70" ht="15" customHeight="1" x14ac:dyDescent="0.2"/>
    <row r="71" ht="15" customHeight="1" x14ac:dyDescent="0.2"/>
    <row r="72" ht="15" customHeight="1" x14ac:dyDescent="0.2"/>
    <row r="73" ht="15" customHeight="1" x14ac:dyDescent="0.2"/>
    <row r="74" ht="15" customHeight="1" x14ac:dyDescent="0.2"/>
    <row r="75" ht="15" customHeight="1" x14ac:dyDescent="0.2"/>
    <row r="76" ht="15" customHeight="1" x14ac:dyDescent="0.2"/>
    <row r="77" ht="15" customHeight="1" x14ac:dyDescent="0.2"/>
    <row r="78" ht="15" customHeight="1" x14ac:dyDescent="0.2"/>
    <row r="79" ht="15" customHeight="1" x14ac:dyDescent="0.2"/>
    <row r="80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4.25" customHeight="1" x14ac:dyDescent="0.2"/>
    <row r="135" ht="14.25" customHeight="1" x14ac:dyDescent="0.2"/>
    <row r="136" ht="14.25" customHeight="1" x14ac:dyDescent="0.2"/>
    <row r="137" ht="14.25" customHeight="1" x14ac:dyDescent="0.2"/>
    <row r="138" ht="14.25" customHeight="1" x14ac:dyDescent="0.2"/>
    <row r="139" ht="14.25" customHeight="1" x14ac:dyDescent="0.2"/>
    <row r="140" ht="14.25" customHeight="1" x14ac:dyDescent="0.2"/>
    <row r="141" ht="14.25" customHeight="1" x14ac:dyDescent="0.2"/>
    <row r="142" ht="14.25" customHeight="1" x14ac:dyDescent="0.2"/>
    <row r="143" ht="14.25" customHeight="1" x14ac:dyDescent="0.2"/>
    <row r="144" ht="14.25" customHeight="1" x14ac:dyDescent="0.2"/>
    <row r="145" ht="14.25" customHeight="1" x14ac:dyDescent="0.2"/>
    <row r="146" ht="14.25" customHeight="1" x14ac:dyDescent="0.2"/>
    <row r="147" ht="14.25" customHeight="1" x14ac:dyDescent="0.2"/>
    <row r="148" ht="14.25" customHeight="1" x14ac:dyDescent="0.2"/>
    <row r="149" ht="14.25" customHeight="1" x14ac:dyDescent="0.2"/>
    <row r="150" ht="14.25" customHeight="1" x14ac:dyDescent="0.2"/>
    <row r="151" ht="14.25" customHeight="1" x14ac:dyDescent="0.2"/>
    <row r="152" ht="14.25" customHeight="1" x14ac:dyDescent="0.2"/>
    <row r="153" ht="14.25" customHeight="1" x14ac:dyDescent="0.2"/>
    <row r="154" ht="14.25" customHeight="1" x14ac:dyDescent="0.2"/>
    <row r="155" ht="14.25" customHeight="1" x14ac:dyDescent="0.2"/>
    <row r="156" ht="14.25" customHeight="1" x14ac:dyDescent="0.2"/>
    <row r="157" ht="14.25" customHeight="1" x14ac:dyDescent="0.2"/>
    <row r="158" ht="14.25" customHeight="1" x14ac:dyDescent="0.2"/>
    <row r="159" ht="14.25" customHeight="1" x14ac:dyDescent="0.2"/>
    <row r="160" ht="14.25" customHeight="1" x14ac:dyDescent="0.2"/>
    <row r="161" ht="14.25" customHeight="1" x14ac:dyDescent="0.2"/>
    <row r="162" ht="14.25" customHeight="1" x14ac:dyDescent="0.2"/>
    <row r="163" ht="14.25" customHeight="1" x14ac:dyDescent="0.2"/>
    <row r="164" ht="14.25" customHeight="1" x14ac:dyDescent="0.2"/>
    <row r="165" ht="14.25" customHeight="1" x14ac:dyDescent="0.2"/>
    <row r="166" ht="14.25" customHeight="1" x14ac:dyDescent="0.2"/>
    <row r="167" ht="14.25" customHeight="1" x14ac:dyDescent="0.2"/>
    <row r="168" ht="14.25" customHeight="1" x14ac:dyDescent="0.2"/>
    <row r="169" ht="14.25" customHeight="1" x14ac:dyDescent="0.2"/>
    <row r="170" ht="14.25" customHeight="1" x14ac:dyDescent="0.2"/>
    <row r="171" ht="14.25" customHeight="1" x14ac:dyDescent="0.2"/>
    <row r="172" ht="14.25" customHeight="1" x14ac:dyDescent="0.2"/>
    <row r="173" ht="14.25" customHeight="1" x14ac:dyDescent="0.2"/>
    <row r="174" ht="14.25" customHeight="1" x14ac:dyDescent="0.2"/>
    <row r="175" ht="14.25" customHeight="1" x14ac:dyDescent="0.2"/>
    <row r="176" ht="14.25" customHeight="1" x14ac:dyDescent="0.2"/>
    <row r="177" ht="14.25" customHeight="1" x14ac:dyDescent="0.2"/>
    <row r="178" ht="14.25" customHeight="1" x14ac:dyDescent="0.2"/>
    <row r="179" ht="14.25" customHeight="1" x14ac:dyDescent="0.2"/>
    <row r="180" ht="14.25" customHeight="1" x14ac:dyDescent="0.2"/>
    <row r="181" ht="14.25" customHeight="1" x14ac:dyDescent="0.2"/>
    <row r="182" ht="14.25" customHeight="1" x14ac:dyDescent="0.2"/>
    <row r="183" ht="14.25" customHeight="1" x14ac:dyDescent="0.2"/>
    <row r="184" ht="14.25" customHeight="1" x14ac:dyDescent="0.2"/>
  </sheetData>
  <mergeCells count="11">
    <mergeCell ref="B7:B9"/>
    <mergeCell ref="A11:E11"/>
    <mergeCell ref="A12:A13"/>
    <mergeCell ref="B12:B13"/>
    <mergeCell ref="C12:C13"/>
    <mergeCell ref="D12:D13"/>
    <mergeCell ref="A1:E1"/>
    <mergeCell ref="A2:E2"/>
    <mergeCell ref="B3:B4"/>
    <mergeCell ref="C3:C4"/>
    <mergeCell ref="D3:D4"/>
  </mergeCells>
  <conditionalFormatting sqref="B14:D16">
    <cfRule type="cellIs" dxfId="2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80" zoomScaleSheetLayoutView="80" workbookViewId="0">
      <selection sqref="A1:E1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4" width="37.14062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4" s="2" customFormat="1" ht="60" customHeight="1" x14ac:dyDescent="0.2">
      <c r="A1" s="139"/>
      <c r="B1" s="139"/>
      <c r="C1" s="139"/>
      <c r="D1" s="139"/>
      <c r="E1" s="139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4" s="2" customFormat="1" ht="50.1" customHeight="1" thickBot="1" x14ac:dyDescent="0.25">
      <c r="A2" s="129" t="str">
        <f>"GROUPEMENT DES SXF EN VIGUEUR LE "&amp;'OPTIONS - INTERVALLES DE MARGE'!A1</f>
        <v>GROUPEMENT DES SXF EN VIGUEUR LE 12 MAY 2025</v>
      </c>
      <c r="B2" s="130"/>
      <c r="C2" s="130"/>
      <c r="D2" s="130"/>
      <c r="E2" s="130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4" s="5" customFormat="1" ht="15" customHeight="1" x14ac:dyDescent="0.2">
      <c r="A3" s="3"/>
      <c r="B3" s="140" t="s">
        <v>36</v>
      </c>
      <c r="C3" s="127" t="s">
        <v>4</v>
      </c>
      <c r="D3" s="127" t="s">
        <v>6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4" s="5" customFormat="1" ht="15" customHeight="1" thickBot="1" x14ac:dyDescent="0.25">
      <c r="A4" s="3"/>
      <c r="B4" s="141"/>
      <c r="C4" s="142"/>
      <c r="D4" s="142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4" s="5" customFormat="1" x14ac:dyDescent="0.2">
      <c r="A5" s="3"/>
      <c r="B5" s="148">
        <v>1</v>
      </c>
      <c r="C5" s="8" t="s">
        <v>898</v>
      </c>
      <c r="D5" s="8">
        <v>202506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4" s="5" customFormat="1" ht="15" thickBot="1" x14ac:dyDescent="0.25">
      <c r="A6" s="3"/>
      <c r="B6" s="137"/>
      <c r="C6" s="6" t="s">
        <v>899</v>
      </c>
      <c r="D6" s="7">
        <v>202509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4" s="5" customFormat="1" x14ac:dyDescent="0.2">
      <c r="A7" s="3"/>
      <c r="B7" s="137"/>
      <c r="C7" s="6" t="s">
        <v>900</v>
      </c>
      <c r="D7" s="8">
        <v>202512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4" s="5" customFormat="1" ht="15" thickBot="1" x14ac:dyDescent="0.25">
      <c r="A8" s="3"/>
      <c r="B8" s="138"/>
      <c r="C8" s="7" t="s">
        <v>901</v>
      </c>
      <c r="D8" s="7">
        <v>202603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4" s="5" customFormat="1" x14ac:dyDescent="0.2">
      <c r="A9" s="3"/>
      <c r="B9" s="148">
        <v>2</v>
      </c>
      <c r="C9" s="8" t="s">
        <v>902</v>
      </c>
      <c r="D9" s="8">
        <v>202612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4" s="5" customFormat="1" ht="15" thickBot="1" x14ac:dyDescent="0.25">
      <c r="A10" s="10"/>
      <c r="B10" s="138"/>
      <c r="C10" s="7" t="s">
        <v>903</v>
      </c>
      <c r="D10" s="7">
        <v>202712</v>
      </c>
      <c r="E10" s="3"/>
      <c r="F10" s="1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4" s="18" customFormat="1" x14ac:dyDescent="0.2">
      <c r="B11" s="148">
        <v>3</v>
      </c>
      <c r="C11" s="8" t="s">
        <v>904</v>
      </c>
      <c r="D11" s="8">
        <v>202812</v>
      </c>
      <c r="F11" s="1"/>
      <c r="G11" s="4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</row>
    <row r="12" spans="1:154" s="18" customFormat="1" ht="14.25" customHeight="1" thickBot="1" x14ac:dyDescent="0.25">
      <c r="B12" s="138"/>
      <c r="C12" s="7" t="s">
        <v>905</v>
      </c>
      <c r="D12" s="7">
        <v>202912</v>
      </c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  <c r="EX12" s="1"/>
    </row>
    <row r="13" spans="1:154" s="18" customFormat="1" ht="15" customHeight="1" x14ac:dyDescent="0.2"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  <c r="EX13" s="1"/>
    </row>
    <row r="14" spans="1:154" s="18" customFormat="1" ht="49.5" customHeight="1" thickBot="1" x14ac:dyDescent="0.25">
      <c r="A14" s="129" t="str">
        <f>"IMPUTATIONS POUR POSITION MIXTE INTRA-MARCHANDISE - INTERMENSUELLE EN VIGUEUR LE "&amp;'OPTIONS - INTERVALLES DE MARGE'!A1</f>
        <v>IMPUTATIONS POUR POSITION MIXTE INTRA-MARCHANDISE - INTERMENSUELLE EN VIGUEUR LE 12 MAY 2025</v>
      </c>
      <c r="B14" s="130"/>
      <c r="C14" s="130"/>
      <c r="D14" s="130"/>
      <c r="E14" s="130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  <c r="EX14" s="1"/>
    </row>
    <row r="15" spans="1:154" s="18" customFormat="1" ht="14.25" customHeight="1" x14ac:dyDescent="0.2">
      <c r="A15" s="131" t="s">
        <v>0</v>
      </c>
      <c r="B15" s="149">
        <v>1</v>
      </c>
      <c r="C15" s="149">
        <v>2</v>
      </c>
      <c r="D15" s="127">
        <v>3</v>
      </c>
      <c r="E15" s="3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  <c r="EX15" s="1"/>
    </row>
    <row r="16" spans="1:154" s="18" customFormat="1" ht="15" customHeight="1" thickBot="1" x14ac:dyDescent="0.25">
      <c r="A16" s="132"/>
      <c r="B16" s="150"/>
      <c r="C16" s="150">
        <v>2</v>
      </c>
      <c r="D16" s="128">
        <v>3</v>
      </c>
      <c r="E16" s="3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  <c r="EX16" s="1"/>
    </row>
    <row r="17" spans="1:154" s="18" customFormat="1" ht="15" customHeight="1" x14ac:dyDescent="0.2">
      <c r="A17" s="22">
        <v>1</v>
      </c>
      <c r="B17" s="23">
        <v>500</v>
      </c>
      <c r="C17" s="24">
        <v>5287</v>
      </c>
      <c r="D17" s="26">
        <v>8684</v>
      </c>
      <c r="E17" s="3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</row>
    <row r="18" spans="1:154" ht="15" x14ac:dyDescent="0.2">
      <c r="A18" s="22">
        <v>2</v>
      </c>
      <c r="B18" s="27">
        <v>0</v>
      </c>
      <c r="C18" s="28">
        <v>1623</v>
      </c>
      <c r="D18" s="30">
        <v>5096</v>
      </c>
      <c r="E18" s="3"/>
    </row>
    <row r="19" spans="1:154" ht="15" customHeight="1" thickBot="1" x14ac:dyDescent="0.25">
      <c r="A19" s="32">
        <v>3</v>
      </c>
      <c r="B19" s="33">
        <v>0</v>
      </c>
      <c r="C19" s="34">
        <v>0</v>
      </c>
      <c r="D19" s="36">
        <v>1051</v>
      </c>
      <c r="E19" s="3"/>
    </row>
    <row r="20" spans="1:154" ht="15" customHeight="1" x14ac:dyDescent="0.2">
      <c r="A20" s="10"/>
      <c r="B20" s="11"/>
      <c r="C20" s="3"/>
      <c r="D20" s="3"/>
      <c r="E20" s="3"/>
    </row>
    <row r="21" spans="1:154" ht="15" customHeight="1" x14ac:dyDescent="0.2"/>
    <row r="22" spans="1:154" ht="15" customHeight="1" x14ac:dyDescent="0.2"/>
    <row r="23" spans="1:154" ht="15" customHeight="1" x14ac:dyDescent="0.2"/>
    <row r="24" spans="1:154" ht="15" customHeight="1" x14ac:dyDescent="0.2"/>
    <row r="25" spans="1:154" ht="15" customHeight="1" x14ac:dyDescent="0.2"/>
    <row r="26" spans="1:154" ht="15" customHeight="1" x14ac:dyDescent="0.2"/>
    <row r="27" spans="1:154" ht="15" customHeight="1" x14ac:dyDescent="0.2"/>
    <row r="28" spans="1:154" ht="15" customHeight="1" x14ac:dyDescent="0.2"/>
    <row r="29" spans="1:154" ht="15" customHeight="1" x14ac:dyDescent="0.2"/>
    <row r="30" spans="1:154" ht="15" customHeight="1" x14ac:dyDescent="0.2"/>
    <row r="31" spans="1:154" ht="15" customHeight="1" x14ac:dyDescent="0.2"/>
    <row r="32" spans="1:154" ht="15" customHeight="1" x14ac:dyDescent="0.2"/>
    <row r="33" ht="15" customHeight="1" x14ac:dyDescent="0.2"/>
    <row r="34" ht="15" customHeight="1" x14ac:dyDescent="0.2"/>
    <row r="35" ht="15" customHeight="1" x14ac:dyDescent="0.2"/>
    <row r="36" ht="15" customHeight="1" x14ac:dyDescent="0.2"/>
    <row r="37" ht="15" customHeight="1" x14ac:dyDescent="0.2"/>
    <row r="38" ht="15" customHeight="1" x14ac:dyDescent="0.2"/>
    <row r="39" ht="15" customHeight="1" x14ac:dyDescent="0.2"/>
    <row r="40" ht="15" customHeight="1" x14ac:dyDescent="0.2"/>
    <row r="41" ht="15" customHeight="1" x14ac:dyDescent="0.2"/>
    <row r="42" ht="15" customHeight="1" x14ac:dyDescent="0.2"/>
    <row r="43" ht="15" customHeight="1" x14ac:dyDescent="0.2"/>
    <row r="44" ht="15" customHeight="1" x14ac:dyDescent="0.2"/>
    <row r="45" ht="15" customHeight="1" x14ac:dyDescent="0.2"/>
    <row r="46" ht="15" customHeight="1" x14ac:dyDescent="0.2"/>
    <row r="47" ht="15" customHeight="1" x14ac:dyDescent="0.2"/>
    <row r="48" ht="15" customHeight="1" x14ac:dyDescent="0.2"/>
    <row r="49" ht="15" customHeight="1" x14ac:dyDescent="0.2"/>
    <row r="50" ht="15" customHeight="1" x14ac:dyDescent="0.2"/>
    <row r="51" ht="15" customHeight="1" x14ac:dyDescent="0.2"/>
    <row r="52" ht="15" customHeight="1" x14ac:dyDescent="0.2"/>
    <row r="53" ht="15" customHeight="1" x14ac:dyDescent="0.2"/>
    <row r="54" ht="15" customHeight="1" x14ac:dyDescent="0.2"/>
    <row r="55" ht="15" customHeight="1" x14ac:dyDescent="0.2"/>
    <row r="56" ht="15" customHeight="1" x14ac:dyDescent="0.2"/>
    <row r="57" ht="15" customHeight="1" x14ac:dyDescent="0.2"/>
    <row r="58" ht="15" customHeight="1" x14ac:dyDescent="0.2"/>
    <row r="59" ht="15" customHeight="1" x14ac:dyDescent="0.2"/>
    <row r="60" ht="15" customHeight="1" x14ac:dyDescent="0.2"/>
    <row r="61" ht="15" customHeight="1" x14ac:dyDescent="0.2"/>
    <row r="62" ht="15" customHeight="1" x14ac:dyDescent="0.2"/>
    <row r="63" ht="15" customHeight="1" x14ac:dyDescent="0.2"/>
    <row r="64" ht="15" customHeight="1" x14ac:dyDescent="0.2"/>
    <row r="65" ht="15" customHeight="1" x14ac:dyDescent="0.2"/>
    <row r="66" ht="15" customHeight="1" x14ac:dyDescent="0.2"/>
    <row r="67" ht="15" customHeight="1" x14ac:dyDescent="0.2"/>
    <row r="68" ht="15" customHeight="1" x14ac:dyDescent="0.2"/>
    <row r="69" ht="15" customHeight="1" x14ac:dyDescent="0.2"/>
    <row r="70" ht="15" customHeight="1" x14ac:dyDescent="0.2"/>
    <row r="71" ht="15" customHeight="1" x14ac:dyDescent="0.2"/>
    <row r="72" ht="15" customHeight="1" x14ac:dyDescent="0.2"/>
    <row r="73" ht="15" customHeight="1" x14ac:dyDescent="0.2"/>
    <row r="74" ht="15" customHeight="1" x14ac:dyDescent="0.2"/>
    <row r="75" ht="15" customHeight="1" x14ac:dyDescent="0.2"/>
    <row r="76" ht="15" customHeight="1" x14ac:dyDescent="0.2"/>
    <row r="77" ht="15" customHeight="1" x14ac:dyDescent="0.2"/>
    <row r="78" ht="15" customHeight="1" x14ac:dyDescent="0.2"/>
    <row r="79" ht="15" customHeight="1" x14ac:dyDescent="0.2"/>
    <row r="80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4.25" customHeight="1" x14ac:dyDescent="0.2"/>
    <row r="128" ht="14.25" customHeight="1" x14ac:dyDescent="0.2"/>
    <row r="129" ht="14.25" customHeight="1" x14ac:dyDescent="0.2"/>
    <row r="130" ht="14.25" customHeight="1" x14ac:dyDescent="0.2"/>
    <row r="131" ht="14.25" customHeight="1" x14ac:dyDescent="0.2"/>
    <row r="132" ht="14.25" customHeight="1" x14ac:dyDescent="0.2"/>
    <row r="133" ht="14.25" customHeight="1" x14ac:dyDescent="0.2"/>
    <row r="134" ht="14.25" customHeight="1" x14ac:dyDescent="0.2"/>
    <row r="135" ht="14.25" customHeight="1" x14ac:dyDescent="0.2"/>
    <row r="136" ht="14.25" customHeight="1" x14ac:dyDescent="0.2"/>
    <row r="137" ht="14.25" customHeight="1" x14ac:dyDescent="0.2"/>
    <row r="138" ht="14.25" customHeight="1" x14ac:dyDescent="0.2"/>
    <row r="139" ht="14.25" customHeight="1" x14ac:dyDescent="0.2"/>
    <row r="140" ht="14.25" customHeight="1" x14ac:dyDescent="0.2"/>
    <row r="141" ht="14.25" customHeight="1" x14ac:dyDescent="0.2"/>
    <row r="142" ht="14.25" customHeight="1" x14ac:dyDescent="0.2"/>
    <row r="143" ht="14.25" customHeight="1" x14ac:dyDescent="0.2"/>
    <row r="144" ht="14.25" customHeight="1" x14ac:dyDescent="0.2"/>
    <row r="145" ht="14.25" customHeight="1" x14ac:dyDescent="0.2"/>
    <row r="146" ht="14.25" customHeight="1" x14ac:dyDescent="0.2"/>
    <row r="147" ht="14.25" customHeight="1" x14ac:dyDescent="0.2"/>
    <row r="148" ht="14.25" customHeight="1" x14ac:dyDescent="0.2"/>
    <row r="149" ht="14.25" customHeight="1" x14ac:dyDescent="0.2"/>
    <row r="150" ht="14.25" customHeight="1" x14ac:dyDescent="0.2"/>
    <row r="151" ht="14.25" customHeight="1" x14ac:dyDescent="0.2"/>
    <row r="152" ht="14.25" customHeight="1" x14ac:dyDescent="0.2"/>
    <row r="153" ht="14.25" customHeight="1" x14ac:dyDescent="0.2"/>
    <row r="154" ht="14.25" customHeight="1" x14ac:dyDescent="0.2"/>
    <row r="155" ht="14.25" customHeight="1" x14ac:dyDescent="0.2"/>
    <row r="156" ht="14.25" customHeight="1" x14ac:dyDescent="0.2"/>
    <row r="157" ht="14.25" customHeight="1" x14ac:dyDescent="0.2"/>
    <row r="158" ht="14.25" customHeight="1" x14ac:dyDescent="0.2"/>
    <row r="159" ht="14.25" customHeight="1" x14ac:dyDescent="0.2"/>
    <row r="160" ht="14.25" customHeight="1" x14ac:dyDescent="0.2"/>
    <row r="161" ht="14.25" customHeight="1" x14ac:dyDescent="0.2"/>
    <row r="162" ht="14.25" customHeight="1" x14ac:dyDescent="0.2"/>
    <row r="163" ht="14.25" customHeight="1" x14ac:dyDescent="0.2"/>
    <row r="164" ht="14.25" customHeight="1" x14ac:dyDescent="0.2"/>
    <row r="165" ht="14.25" customHeight="1" x14ac:dyDescent="0.2"/>
    <row r="166" ht="14.25" customHeight="1" x14ac:dyDescent="0.2"/>
    <row r="167" ht="14.25" customHeight="1" x14ac:dyDescent="0.2"/>
    <row r="168" ht="14.25" customHeight="1" x14ac:dyDescent="0.2"/>
    <row r="169" ht="14.25" customHeight="1" x14ac:dyDescent="0.2"/>
    <row r="170" ht="14.25" customHeight="1" x14ac:dyDescent="0.2"/>
    <row r="171" ht="14.25" customHeight="1" x14ac:dyDescent="0.2"/>
    <row r="172" ht="14.25" customHeight="1" x14ac:dyDescent="0.2"/>
    <row r="173" ht="14.25" customHeight="1" x14ac:dyDescent="0.2"/>
    <row r="174" ht="14.25" customHeight="1" x14ac:dyDescent="0.2"/>
    <row r="175" ht="14.25" customHeight="1" x14ac:dyDescent="0.2"/>
    <row r="176" ht="14.25" customHeight="1" x14ac:dyDescent="0.2"/>
    <row r="177" ht="14.25" customHeight="1" x14ac:dyDescent="0.2"/>
    <row r="178" ht="14.25" customHeight="1" x14ac:dyDescent="0.2"/>
    <row r="179" ht="14.25" customHeight="1" x14ac:dyDescent="0.2"/>
    <row r="180" ht="14.25" customHeight="1" x14ac:dyDescent="0.2"/>
    <row r="181" ht="14.25" customHeight="1" x14ac:dyDescent="0.2"/>
    <row r="182" ht="14.25" customHeight="1" x14ac:dyDescent="0.2"/>
    <row r="183" ht="14.25" customHeight="1" x14ac:dyDescent="0.2"/>
    <row r="184" ht="14.25" customHeight="1" x14ac:dyDescent="0.2"/>
  </sheetData>
  <mergeCells count="13">
    <mergeCell ref="B5:B8"/>
    <mergeCell ref="A1:E1"/>
    <mergeCell ref="A2:E2"/>
    <mergeCell ref="B3:B4"/>
    <mergeCell ref="C3:C4"/>
    <mergeCell ref="D3:D4"/>
    <mergeCell ref="B9:B10"/>
    <mergeCell ref="B11:B12"/>
    <mergeCell ref="A14:E14"/>
    <mergeCell ref="A15:A16"/>
    <mergeCell ref="B15:B16"/>
    <mergeCell ref="C15:C16"/>
    <mergeCell ref="D15:D16"/>
  </mergeCells>
  <conditionalFormatting sqref="B17:D17 C18:D19">
    <cfRule type="cellIs" dxfId="1" priority="2" stopIfTrue="1" operator="equal">
      <formula>0</formula>
    </cfRule>
  </conditionalFormatting>
  <conditionalFormatting sqref="B18:B19">
    <cfRule type="cellIs" dxfId="0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58"/>
  <sheetViews>
    <sheetView view="pageBreakPreview" zoomScale="80" zoomScaleNormal="70" zoomScaleSheetLayoutView="80" workbookViewId="0">
      <selection sqref="A1:D1"/>
    </sheetView>
  </sheetViews>
  <sheetFormatPr defaultColWidth="11.42578125" defaultRowHeight="15" x14ac:dyDescent="0.25"/>
  <cols>
    <col min="1" max="1" width="23.7109375" customWidth="1"/>
    <col min="2" max="2" width="76.7109375" bestFit="1" customWidth="1"/>
    <col min="3" max="3" width="34.28515625" customWidth="1"/>
    <col min="4" max="4" width="42.28515625" customWidth="1"/>
  </cols>
  <sheetData>
    <row r="1" spans="1:4" ht="60" customHeight="1" x14ac:dyDescent="0.25">
      <c r="A1" s="177"/>
      <c r="B1" s="178"/>
      <c r="C1" s="178"/>
      <c r="D1" s="179"/>
    </row>
    <row r="2" spans="1:4" ht="50.1" customHeight="1" thickBot="1" x14ac:dyDescent="0.3">
      <c r="A2" s="151" t="str">
        <f>"IMPUTATIONS POUR POSITION MIXTE INTRA-MARCHANDISES INTERMENSUELLE EN VIGUEUR LE "&amp;'OPTIONS - INTERVALLES DE MARGE'!A1</f>
        <v>IMPUTATIONS POUR POSITION MIXTE INTRA-MARCHANDISES INTERMENSUELLE EN VIGUEUR LE 12 MAY 2025</v>
      </c>
      <c r="B2" s="152"/>
      <c r="C2" s="152"/>
      <c r="D2" s="153"/>
    </row>
    <row r="3" spans="1:4" x14ac:dyDescent="0.25">
      <c r="A3" s="154" t="s">
        <v>20</v>
      </c>
      <c r="B3" s="156" t="s">
        <v>21</v>
      </c>
      <c r="C3" s="156" t="s">
        <v>22</v>
      </c>
      <c r="D3" s="156" t="s">
        <v>23</v>
      </c>
    </row>
    <row r="4" spans="1:4" ht="24" customHeight="1" thickBot="1" x14ac:dyDescent="0.3">
      <c r="A4" s="155"/>
      <c r="B4" s="157"/>
      <c r="C4" s="157"/>
      <c r="D4" s="157"/>
    </row>
    <row r="5" spans="1:4" x14ac:dyDescent="0.25">
      <c r="A5" s="65" t="s">
        <v>700</v>
      </c>
      <c r="B5" s="66" t="s">
        <v>1220</v>
      </c>
      <c r="C5" s="67">
        <v>450</v>
      </c>
      <c r="D5" s="68">
        <v>450</v>
      </c>
    </row>
    <row r="6" spans="1:4" x14ac:dyDescent="0.25">
      <c r="A6" s="65" t="s">
        <v>702</v>
      </c>
      <c r="B6" s="66" t="s">
        <v>1221</v>
      </c>
      <c r="C6" s="67">
        <v>450</v>
      </c>
      <c r="D6" s="68">
        <v>450</v>
      </c>
    </row>
    <row r="7" spans="1:4" x14ac:dyDescent="0.25">
      <c r="A7" s="65" t="s">
        <v>704</v>
      </c>
      <c r="B7" s="66" t="s">
        <v>1222</v>
      </c>
      <c r="C7" s="67">
        <v>225</v>
      </c>
      <c r="D7" s="68">
        <v>225</v>
      </c>
    </row>
    <row r="8" spans="1:4" x14ac:dyDescent="0.25">
      <c r="A8" s="65" t="s">
        <v>713</v>
      </c>
      <c r="B8" s="66" t="s">
        <v>1225</v>
      </c>
      <c r="C8" s="67">
        <v>450</v>
      </c>
      <c r="D8" s="68">
        <v>450</v>
      </c>
    </row>
    <row r="9" spans="1:4" x14ac:dyDescent="0.25">
      <c r="A9" s="65" t="s">
        <v>715</v>
      </c>
      <c r="B9" s="66" t="s">
        <v>1226</v>
      </c>
      <c r="C9" s="67">
        <v>200</v>
      </c>
      <c r="D9" s="68">
        <v>200</v>
      </c>
    </row>
    <row r="10" spans="1:4" x14ac:dyDescent="0.25">
      <c r="A10" s="63" t="s">
        <v>717</v>
      </c>
      <c r="B10" s="49" t="s">
        <v>1227</v>
      </c>
      <c r="C10" s="67">
        <v>200</v>
      </c>
      <c r="D10" s="68">
        <v>200</v>
      </c>
    </row>
    <row r="11" spans="1:4" x14ac:dyDescent="0.25">
      <c r="A11" s="65" t="s">
        <v>723</v>
      </c>
      <c r="B11" s="66" t="s">
        <v>1229</v>
      </c>
      <c r="C11" s="67">
        <v>125</v>
      </c>
      <c r="D11" s="68">
        <v>125</v>
      </c>
    </row>
    <row r="12" spans="1:4" x14ac:dyDescent="0.25">
      <c r="A12" s="65" t="s">
        <v>725</v>
      </c>
      <c r="B12" s="66" t="s">
        <v>1230</v>
      </c>
      <c r="C12" s="67">
        <v>100</v>
      </c>
      <c r="D12" s="68">
        <v>100</v>
      </c>
    </row>
    <row r="13" spans="1:4" x14ac:dyDescent="0.25">
      <c r="A13" s="65" t="s">
        <v>727</v>
      </c>
      <c r="B13" s="66" t="s">
        <v>1231</v>
      </c>
      <c r="C13" s="67">
        <v>100</v>
      </c>
      <c r="D13" s="68">
        <v>100</v>
      </c>
    </row>
    <row r="14" spans="1:4" x14ac:dyDescent="0.25">
      <c r="A14" s="65" t="s">
        <v>729</v>
      </c>
      <c r="B14" s="66" t="s">
        <v>1232</v>
      </c>
      <c r="C14" s="67">
        <v>100</v>
      </c>
      <c r="D14" s="68">
        <v>100</v>
      </c>
    </row>
    <row r="15" spans="1:4" x14ac:dyDescent="0.25">
      <c r="A15" s="65" t="s">
        <v>733</v>
      </c>
      <c r="B15" s="69" t="s">
        <v>1234</v>
      </c>
      <c r="C15" s="67">
        <v>100</v>
      </c>
      <c r="D15" s="68">
        <v>100</v>
      </c>
    </row>
    <row r="16" spans="1:4" x14ac:dyDescent="0.25">
      <c r="A16" s="65" t="s">
        <v>735</v>
      </c>
      <c r="B16" s="69" t="s">
        <v>1235</v>
      </c>
      <c r="C16" s="67">
        <v>100</v>
      </c>
      <c r="D16" s="68">
        <v>100</v>
      </c>
    </row>
    <row r="17" spans="1:4" x14ac:dyDescent="0.25">
      <c r="A17" s="65" t="s">
        <v>737</v>
      </c>
      <c r="B17" s="69" t="s">
        <v>1236</v>
      </c>
      <c r="C17" s="67">
        <v>100</v>
      </c>
      <c r="D17" s="68">
        <v>100</v>
      </c>
    </row>
    <row r="18" spans="1:4" x14ac:dyDescent="0.25">
      <c r="A18" s="65" t="s">
        <v>739</v>
      </c>
      <c r="B18" s="69" t="s">
        <v>1237</v>
      </c>
      <c r="C18" s="67">
        <v>125</v>
      </c>
      <c r="D18" s="68">
        <v>125</v>
      </c>
    </row>
    <row r="19" spans="1:4" x14ac:dyDescent="0.25">
      <c r="A19" s="65" t="s">
        <v>741</v>
      </c>
      <c r="B19" s="66" t="s">
        <v>1238</v>
      </c>
      <c r="C19" s="67">
        <v>100</v>
      </c>
      <c r="D19" s="68">
        <v>100</v>
      </c>
    </row>
    <row r="20" spans="1:4" x14ac:dyDescent="0.25">
      <c r="A20" s="65" t="s">
        <v>743</v>
      </c>
      <c r="B20" s="66" t="s">
        <v>1239</v>
      </c>
      <c r="C20" s="67">
        <v>100</v>
      </c>
      <c r="D20" s="70">
        <v>100</v>
      </c>
    </row>
    <row r="21" spans="1:4" x14ac:dyDescent="0.25">
      <c r="A21" s="65" t="s">
        <v>745</v>
      </c>
      <c r="B21" s="66" t="s">
        <v>1240</v>
      </c>
      <c r="C21" s="67">
        <v>100</v>
      </c>
      <c r="D21" s="70">
        <v>100</v>
      </c>
    </row>
    <row r="22" spans="1:4" x14ac:dyDescent="0.25">
      <c r="A22" s="65" t="s">
        <v>747</v>
      </c>
      <c r="B22" s="66" t="s">
        <v>1241</v>
      </c>
      <c r="C22" s="67">
        <v>100</v>
      </c>
      <c r="D22" s="70">
        <v>100</v>
      </c>
    </row>
    <row r="23" spans="1:4" x14ac:dyDescent="0.25">
      <c r="A23" s="65" t="s">
        <v>749</v>
      </c>
      <c r="B23" s="66" t="s">
        <v>1242</v>
      </c>
      <c r="C23" s="67">
        <v>100</v>
      </c>
      <c r="D23" s="70">
        <v>100</v>
      </c>
    </row>
    <row r="24" spans="1:4" x14ac:dyDescent="0.25">
      <c r="A24" s="65"/>
      <c r="B24" s="66"/>
      <c r="C24" s="67"/>
      <c r="D24" s="70"/>
    </row>
    <row r="25" spans="1:4" ht="15" customHeight="1" x14ac:dyDescent="0.25">
      <c r="A25" s="65"/>
      <c r="B25" s="66"/>
      <c r="C25" s="67"/>
      <c r="D25" s="70"/>
    </row>
    <row r="26" spans="1:4" x14ac:dyDescent="0.25">
      <c r="A26" s="65"/>
      <c r="B26" s="66"/>
      <c r="C26" s="67"/>
      <c r="D26" s="70"/>
    </row>
    <row r="27" spans="1:4" x14ac:dyDescent="0.25">
      <c r="A27" s="65"/>
      <c r="B27" s="66"/>
      <c r="C27" s="67"/>
      <c r="D27" s="70"/>
    </row>
    <row r="28" spans="1:4" ht="23.25" customHeight="1" x14ac:dyDescent="0.25">
      <c r="A28" s="65"/>
      <c r="B28" s="66"/>
      <c r="C28" s="67"/>
      <c r="D28" s="70"/>
    </row>
    <row r="29" spans="1:4" x14ac:dyDescent="0.25">
      <c r="A29" s="71"/>
      <c r="B29" s="72"/>
      <c r="C29" s="73"/>
      <c r="D29" s="74"/>
    </row>
    <row r="30" spans="1:4" ht="60.75" customHeight="1" thickBot="1" x14ac:dyDescent="0.3">
      <c r="A30" s="151" t="str">
        <f>"IMPUTATIONS POUR POSITION MIXTE INTRA-MARCHANDISES INTERMENSUELLE SUR CONTRATS À TERME SUR ACTIONS EN VIGUEUR LE "&amp;'OPTIONS - INTERVALLES DE MARGE'!A1</f>
        <v>IMPUTATIONS POUR POSITION MIXTE INTRA-MARCHANDISES INTERMENSUELLE SUR CONTRATS À TERME SUR ACTIONS EN VIGUEUR LE 12 MAY 2025</v>
      </c>
      <c r="B30" s="152"/>
      <c r="C30" s="152"/>
      <c r="D30" s="153"/>
    </row>
    <row r="31" spans="1:4" ht="15" customHeight="1" x14ac:dyDescent="0.25">
      <c r="A31" s="154" t="s">
        <v>20</v>
      </c>
      <c r="B31" s="156" t="s">
        <v>21</v>
      </c>
      <c r="C31" s="156" t="s">
        <v>37</v>
      </c>
      <c r="D31" s="156" t="s">
        <v>38</v>
      </c>
    </row>
    <row r="32" spans="1:4" ht="15.75" thickBot="1" x14ac:dyDescent="0.3">
      <c r="A32" s="155"/>
      <c r="B32" s="157"/>
      <c r="C32" s="157"/>
      <c r="D32" s="157"/>
    </row>
    <row r="33" spans="1:4" x14ac:dyDescent="0.25">
      <c r="A33" s="65" t="s">
        <v>751</v>
      </c>
      <c r="B33" s="69" t="s">
        <v>1153</v>
      </c>
      <c r="C33" s="67">
        <v>75</v>
      </c>
      <c r="D33" s="68">
        <v>75</v>
      </c>
    </row>
    <row r="34" spans="1:4" x14ac:dyDescent="0.25">
      <c r="A34" s="65" t="s">
        <v>752</v>
      </c>
      <c r="B34" s="69" t="s">
        <v>1151</v>
      </c>
      <c r="C34" s="67">
        <v>75</v>
      </c>
      <c r="D34" s="68">
        <v>75</v>
      </c>
    </row>
    <row r="35" spans="1:4" x14ac:dyDescent="0.25">
      <c r="A35" s="65" t="s">
        <v>753</v>
      </c>
      <c r="B35" s="69" t="s">
        <v>67</v>
      </c>
      <c r="C35" s="67">
        <v>75</v>
      </c>
      <c r="D35" s="68">
        <v>75</v>
      </c>
    </row>
    <row r="36" spans="1:4" x14ac:dyDescent="0.25">
      <c r="A36" s="65" t="s">
        <v>754</v>
      </c>
      <c r="B36" s="69" t="s">
        <v>79</v>
      </c>
      <c r="C36" s="67">
        <v>75</v>
      </c>
      <c r="D36" s="68">
        <v>75</v>
      </c>
    </row>
    <row r="37" spans="1:4" x14ac:dyDescent="0.25">
      <c r="A37" s="65" t="s">
        <v>755</v>
      </c>
      <c r="B37" s="69" t="s">
        <v>45</v>
      </c>
      <c r="C37" s="67">
        <v>75</v>
      </c>
      <c r="D37" s="68">
        <v>75</v>
      </c>
    </row>
    <row r="38" spans="1:4" x14ac:dyDescent="0.25">
      <c r="A38" s="65" t="s">
        <v>756</v>
      </c>
      <c r="B38" s="69" t="s">
        <v>1155</v>
      </c>
      <c r="C38" s="67">
        <v>75</v>
      </c>
      <c r="D38" s="68">
        <v>75</v>
      </c>
    </row>
    <row r="39" spans="1:4" x14ac:dyDescent="0.25">
      <c r="A39" s="65" t="s">
        <v>757</v>
      </c>
      <c r="B39" s="69" t="s">
        <v>1159</v>
      </c>
      <c r="C39" s="67">
        <v>75</v>
      </c>
      <c r="D39" s="68">
        <v>75</v>
      </c>
    </row>
    <row r="40" spans="1:4" x14ac:dyDescent="0.25">
      <c r="A40" s="65" t="s">
        <v>758</v>
      </c>
      <c r="B40" s="69" t="s">
        <v>1157</v>
      </c>
      <c r="C40" s="67">
        <v>75</v>
      </c>
      <c r="D40" s="68">
        <v>75</v>
      </c>
    </row>
    <row r="41" spans="1:4" x14ac:dyDescent="0.25">
      <c r="A41" s="65" t="s">
        <v>759</v>
      </c>
      <c r="B41" s="69" t="s">
        <v>1165</v>
      </c>
      <c r="C41" s="67">
        <v>75</v>
      </c>
      <c r="D41" s="68">
        <v>75</v>
      </c>
    </row>
    <row r="42" spans="1:4" x14ac:dyDescent="0.25">
      <c r="A42" s="65" t="s">
        <v>760</v>
      </c>
      <c r="B42" s="69" t="s">
        <v>87</v>
      </c>
      <c r="C42" s="67">
        <v>75</v>
      </c>
      <c r="D42" s="68">
        <v>75</v>
      </c>
    </row>
    <row r="43" spans="1:4" x14ac:dyDescent="0.25">
      <c r="A43" s="65" t="s">
        <v>761</v>
      </c>
      <c r="B43" s="69" t="s">
        <v>1167</v>
      </c>
      <c r="C43" s="67">
        <v>75</v>
      </c>
      <c r="D43" s="68">
        <v>75</v>
      </c>
    </row>
    <row r="44" spans="1:4" x14ac:dyDescent="0.25">
      <c r="A44" s="65" t="s">
        <v>762</v>
      </c>
      <c r="B44" s="69" t="s">
        <v>187</v>
      </c>
      <c r="C44" s="67">
        <v>75</v>
      </c>
      <c r="D44" s="68">
        <v>75</v>
      </c>
    </row>
    <row r="45" spans="1:4" x14ac:dyDescent="0.25">
      <c r="A45" s="65" t="s">
        <v>763</v>
      </c>
      <c r="B45" s="69" t="s">
        <v>1170</v>
      </c>
      <c r="C45" s="67">
        <v>75</v>
      </c>
      <c r="D45" s="68">
        <v>75</v>
      </c>
    </row>
    <row r="46" spans="1:4" x14ac:dyDescent="0.25">
      <c r="A46" s="65" t="s">
        <v>764</v>
      </c>
      <c r="B46" s="69" t="s">
        <v>172</v>
      </c>
      <c r="C46" s="67">
        <v>75</v>
      </c>
      <c r="D46" s="68">
        <v>75</v>
      </c>
    </row>
    <row r="47" spans="1:4" x14ac:dyDescent="0.25">
      <c r="A47" s="65" t="s">
        <v>765</v>
      </c>
      <c r="B47" s="69" t="s">
        <v>229</v>
      </c>
      <c r="C47" s="67">
        <v>75</v>
      </c>
      <c r="D47" s="68">
        <v>75</v>
      </c>
    </row>
    <row r="48" spans="1:4" x14ac:dyDescent="0.25">
      <c r="A48" s="65" t="s">
        <v>766</v>
      </c>
      <c r="B48" s="69" t="s">
        <v>255</v>
      </c>
      <c r="C48" s="67">
        <v>75</v>
      </c>
      <c r="D48" s="68">
        <v>75</v>
      </c>
    </row>
    <row r="49" spans="1:4" x14ac:dyDescent="0.25">
      <c r="A49" s="65" t="s">
        <v>767</v>
      </c>
      <c r="B49" s="69" t="s">
        <v>647</v>
      </c>
      <c r="C49" s="67">
        <v>75</v>
      </c>
      <c r="D49" s="68">
        <v>75</v>
      </c>
    </row>
    <row r="50" spans="1:4" x14ac:dyDescent="0.25">
      <c r="A50" s="65" t="s">
        <v>768</v>
      </c>
      <c r="B50" s="69" t="s">
        <v>253</v>
      </c>
      <c r="C50" s="67">
        <v>75</v>
      </c>
      <c r="D50" s="68">
        <v>75</v>
      </c>
    </row>
    <row r="51" spans="1:4" x14ac:dyDescent="0.25">
      <c r="A51" s="65" t="s">
        <v>769</v>
      </c>
      <c r="B51" s="69" t="s">
        <v>266</v>
      </c>
      <c r="C51" s="67">
        <v>75</v>
      </c>
      <c r="D51" s="68">
        <v>75</v>
      </c>
    </row>
    <row r="52" spans="1:4" x14ac:dyDescent="0.25">
      <c r="A52" s="65" t="s">
        <v>770</v>
      </c>
      <c r="B52" s="69" t="s">
        <v>268</v>
      </c>
      <c r="C52" s="67">
        <v>75</v>
      </c>
      <c r="D52" s="68">
        <v>75</v>
      </c>
    </row>
    <row r="53" spans="1:4" x14ac:dyDescent="0.25">
      <c r="A53" s="65" t="s">
        <v>771</v>
      </c>
      <c r="B53" s="69" t="s">
        <v>237</v>
      </c>
      <c r="C53" s="67">
        <v>75</v>
      </c>
      <c r="D53" s="68">
        <v>75</v>
      </c>
    </row>
    <row r="54" spans="1:4" x14ac:dyDescent="0.25">
      <c r="A54" s="65" t="s">
        <v>772</v>
      </c>
      <c r="B54" s="69" t="s">
        <v>1189</v>
      </c>
      <c r="C54" s="67">
        <v>75</v>
      </c>
      <c r="D54" s="68">
        <v>75</v>
      </c>
    </row>
    <row r="55" spans="1:4" x14ac:dyDescent="0.25">
      <c r="A55" s="65" t="s">
        <v>773</v>
      </c>
      <c r="B55" s="69" t="s">
        <v>290</v>
      </c>
      <c r="C55" s="67">
        <v>75</v>
      </c>
      <c r="D55" s="68">
        <v>75</v>
      </c>
    </row>
    <row r="56" spans="1:4" x14ac:dyDescent="0.25">
      <c r="A56" s="65" t="s">
        <v>774</v>
      </c>
      <c r="B56" s="69" t="s">
        <v>282</v>
      </c>
      <c r="C56" s="67">
        <v>75</v>
      </c>
      <c r="D56" s="68">
        <v>75</v>
      </c>
    </row>
    <row r="57" spans="1:4" x14ac:dyDescent="0.25">
      <c r="A57" s="65" t="s">
        <v>775</v>
      </c>
      <c r="B57" s="69" t="s">
        <v>1175</v>
      </c>
      <c r="C57" s="67">
        <v>75</v>
      </c>
      <c r="D57" s="68">
        <v>75</v>
      </c>
    </row>
    <row r="58" spans="1:4" x14ac:dyDescent="0.25">
      <c r="A58" s="65" t="s">
        <v>776</v>
      </c>
      <c r="B58" s="69" t="s">
        <v>1184</v>
      </c>
      <c r="C58" s="67">
        <v>75</v>
      </c>
      <c r="D58" s="68">
        <v>75</v>
      </c>
    </row>
    <row r="59" spans="1:4" x14ac:dyDescent="0.25">
      <c r="A59" s="65" t="s">
        <v>777</v>
      </c>
      <c r="B59" s="69" t="s">
        <v>1176</v>
      </c>
      <c r="C59" s="67">
        <v>75</v>
      </c>
      <c r="D59" s="68">
        <v>75</v>
      </c>
    </row>
    <row r="60" spans="1:4" x14ac:dyDescent="0.25">
      <c r="A60" s="65" t="s">
        <v>778</v>
      </c>
      <c r="B60" s="69" t="s">
        <v>325</v>
      </c>
      <c r="C60" s="67">
        <v>75</v>
      </c>
      <c r="D60" s="68">
        <v>75</v>
      </c>
    </row>
    <row r="61" spans="1:4" x14ac:dyDescent="0.25">
      <c r="A61" s="65" t="s">
        <v>779</v>
      </c>
      <c r="B61" s="69" t="s">
        <v>270</v>
      </c>
      <c r="C61" s="67">
        <v>75</v>
      </c>
      <c r="D61" s="68">
        <v>75</v>
      </c>
    </row>
    <row r="62" spans="1:4" x14ac:dyDescent="0.25">
      <c r="A62" s="65" t="s">
        <v>780</v>
      </c>
      <c r="B62" s="69" t="s">
        <v>1182</v>
      </c>
      <c r="C62" s="67">
        <v>75</v>
      </c>
      <c r="D62" s="68">
        <v>75</v>
      </c>
    </row>
    <row r="63" spans="1:4" x14ac:dyDescent="0.25">
      <c r="A63" s="65" t="s">
        <v>781</v>
      </c>
      <c r="B63" s="69" t="s">
        <v>653</v>
      </c>
      <c r="C63" s="67">
        <v>75</v>
      </c>
      <c r="D63" s="68">
        <v>75</v>
      </c>
    </row>
    <row r="64" spans="1:4" x14ac:dyDescent="0.25">
      <c r="A64" s="65" t="s">
        <v>782</v>
      </c>
      <c r="B64" s="69" t="s">
        <v>1183</v>
      </c>
      <c r="C64" s="67">
        <v>75</v>
      </c>
      <c r="D64" s="68">
        <v>75</v>
      </c>
    </row>
    <row r="65" spans="1:4" x14ac:dyDescent="0.25">
      <c r="A65" s="65" t="s">
        <v>783</v>
      </c>
      <c r="B65" s="69" t="s">
        <v>1199</v>
      </c>
      <c r="C65" s="67">
        <v>75</v>
      </c>
      <c r="D65" s="68">
        <v>75</v>
      </c>
    </row>
    <row r="66" spans="1:4" x14ac:dyDescent="0.25">
      <c r="A66" s="65" t="s">
        <v>784</v>
      </c>
      <c r="B66" s="69" t="s">
        <v>657</v>
      </c>
      <c r="C66" s="67">
        <v>75</v>
      </c>
      <c r="D66" s="68">
        <v>75</v>
      </c>
    </row>
    <row r="67" spans="1:4" x14ac:dyDescent="0.25">
      <c r="A67" s="65" t="s">
        <v>785</v>
      </c>
      <c r="B67" s="69" t="s">
        <v>371</v>
      </c>
      <c r="C67" s="67">
        <v>75</v>
      </c>
      <c r="D67" s="68">
        <v>75</v>
      </c>
    </row>
    <row r="68" spans="1:4" x14ac:dyDescent="0.25">
      <c r="A68" s="65" t="s">
        <v>786</v>
      </c>
      <c r="B68" s="69" t="s">
        <v>1204</v>
      </c>
      <c r="C68" s="67">
        <v>75</v>
      </c>
      <c r="D68" s="68">
        <v>75</v>
      </c>
    </row>
    <row r="69" spans="1:4" x14ac:dyDescent="0.25">
      <c r="A69" s="65" t="s">
        <v>787</v>
      </c>
      <c r="B69" s="69" t="s">
        <v>381</v>
      </c>
      <c r="C69" s="67">
        <v>75</v>
      </c>
      <c r="D69" s="68">
        <v>75</v>
      </c>
    </row>
    <row r="70" spans="1:4" x14ac:dyDescent="0.25">
      <c r="A70" s="65" t="s">
        <v>788</v>
      </c>
      <c r="B70" s="69" t="s">
        <v>1190</v>
      </c>
      <c r="C70" s="67">
        <v>75</v>
      </c>
      <c r="D70" s="68">
        <v>75</v>
      </c>
    </row>
    <row r="71" spans="1:4" x14ac:dyDescent="0.25">
      <c r="A71" s="65" t="s">
        <v>789</v>
      </c>
      <c r="B71" s="69" t="s">
        <v>251</v>
      </c>
      <c r="C71" s="67">
        <v>75</v>
      </c>
      <c r="D71" s="68">
        <v>75</v>
      </c>
    </row>
    <row r="72" spans="1:4" x14ac:dyDescent="0.25">
      <c r="A72" s="65" t="s">
        <v>790</v>
      </c>
      <c r="B72" s="69" t="s">
        <v>1192</v>
      </c>
      <c r="C72" s="67">
        <v>75</v>
      </c>
      <c r="D72" s="68">
        <v>75</v>
      </c>
    </row>
    <row r="73" spans="1:4" x14ac:dyDescent="0.25">
      <c r="A73" s="65" t="s">
        <v>791</v>
      </c>
      <c r="B73" s="69" t="s">
        <v>417</v>
      </c>
      <c r="C73" s="67">
        <v>75</v>
      </c>
      <c r="D73" s="68">
        <v>75</v>
      </c>
    </row>
    <row r="74" spans="1:4" x14ac:dyDescent="0.25">
      <c r="A74" s="65" t="s">
        <v>792</v>
      </c>
      <c r="B74" s="69" t="s">
        <v>1185</v>
      </c>
      <c r="C74" s="67">
        <v>75</v>
      </c>
      <c r="D74" s="68">
        <v>75</v>
      </c>
    </row>
    <row r="75" spans="1:4" x14ac:dyDescent="0.25">
      <c r="A75" s="65" t="s">
        <v>793</v>
      </c>
      <c r="B75" s="69" t="s">
        <v>1193</v>
      </c>
      <c r="C75" s="67">
        <v>75</v>
      </c>
      <c r="D75" s="68">
        <v>75</v>
      </c>
    </row>
    <row r="76" spans="1:4" x14ac:dyDescent="0.25">
      <c r="A76" s="65" t="s">
        <v>794</v>
      </c>
      <c r="B76" s="69" t="s">
        <v>427</v>
      </c>
      <c r="C76" s="67">
        <v>75</v>
      </c>
      <c r="D76" s="68">
        <v>75</v>
      </c>
    </row>
    <row r="77" spans="1:4" x14ac:dyDescent="0.25">
      <c r="A77" s="65" t="s">
        <v>795</v>
      </c>
      <c r="B77" s="69" t="s">
        <v>1194</v>
      </c>
      <c r="C77" s="67">
        <v>75</v>
      </c>
      <c r="D77" s="68">
        <v>75</v>
      </c>
    </row>
    <row r="78" spans="1:4" x14ac:dyDescent="0.25">
      <c r="A78" s="65" t="s">
        <v>796</v>
      </c>
      <c r="B78" s="69" t="s">
        <v>292</v>
      </c>
      <c r="C78" s="67">
        <v>75</v>
      </c>
      <c r="D78" s="68">
        <v>75</v>
      </c>
    </row>
    <row r="79" spans="1:4" x14ac:dyDescent="0.25">
      <c r="A79" s="65" t="s">
        <v>797</v>
      </c>
      <c r="B79" s="69" t="s">
        <v>198</v>
      </c>
      <c r="C79" s="67">
        <v>75</v>
      </c>
      <c r="D79" s="68">
        <v>75</v>
      </c>
    </row>
    <row r="80" spans="1:4" x14ac:dyDescent="0.25">
      <c r="A80" s="65" t="s">
        <v>798</v>
      </c>
      <c r="B80" s="69" t="s">
        <v>1160</v>
      </c>
      <c r="C80" s="67">
        <v>75</v>
      </c>
      <c r="D80" s="68">
        <v>75</v>
      </c>
    </row>
    <row r="81" spans="1:4" x14ac:dyDescent="0.25">
      <c r="A81" s="65" t="s">
        <v>799</v>
      </c>
      <c r="B81" s="69" t="s">
        <v>439</v>
      </c>
      <c r="C81" s="67">
        <v>75</v>
      </c>
      <c r="D81" s="68">
        <v>75</v>
      </c>
    </row>
    <row r="82" spans="1:4" x14ac:dyDescent="0.25">
      <c r="A82" s="65" t="s">
        <v>800</v>
      </c>
      <c r="B82" s="69" t="s">
        <v>1163</v>
      </c>
      <c r="C82" s="67">
        <v>75</v>
      </c>
      <c r="D82" s="68">
        <v>75</v>
      </c>
    </row>
    <row r="83" spans="1:4" x14ac:dyDescent="0.25">
      <c r="A83" s="65" t="s">
        <v>801</v>
      </c>
      <c r="B83" s="69" t="s">
        <v>530</v>
      </c>
      <c r="C83" s="67">
        <v>75</v>
      </c>
      <c r="D83" s="68">
        <v>75</v>
      </c>
    </row>
    <row r="84" spans="1:4" x14ac:dyDescent="0.25">
      <c r="A84" s="65" t="s">
        <v>802</v>
      </c>
      <c r="B84" s="69" t="s">
        <v>461</v>
      </c>
      <c r="C84" s="67">
        <v>75</v>
      </c>
      <c r="D84" s="68">
        <v>75</v>
      </c>
    </row>
    <row r="85" spans="1:4" x14ac:dyDescent="0.25">
      <c r="A85" s="65" t="s">
        <v>803</v>
      </c>
      <c r="B85" s="69" t="s">
        <v>581</v>
      </c>
      <c r="C85" s="67">
        <v>75</v>
      </c>
      <c r="D85" s="68">
        <v>75</v>
      </c>
    </row>
    <row r="86" spans="1:4" x14ac:dyDescent="0.25">
      <c r="A86" s="65" t="s">
        <v>804</v>
      </c>
      <c r="B86" s="69" t="s">
        <v>633</v>
      </c>
      <c r="C86" s="67">
        <v>75</v>
      </c>
      <c r="D86" s="68">
        <v>75</v>
      </c>
    </row>
    <row r="87" spans="1:4" x14ac:dyDescent="0.25">
      <c r="A87" s="65" t="s">
        <v>805</v>
      </c>
      <c r="B87" s="69" t="s">
        <v>483</v>
      </c>
      <c r="C87" s="67">
        <v>75</v>
      </c>
      <c r="D87" s="68">
        <v>75</v>
      </c>
    </row>
    <row r="88" spans="1:4" x14ac:dyDescent="0.25">
      <c r="A88" s="65" t="s">
        <v>806</v>
      </c>
      <c r="B88" s="69" t="s">
        <v>1195</v>
      </c>
      <c r="C88" s="67">
        <v>75</v>
      </c>
      <c r="D88" s="68">
        <v>75</v>
      </c>
    </row>
    <row r="89" spans="1:4" x14ac:dyDescent="0.25">
      <c r="A89" s="65" t="s">
        <v>807</v>
      </c>
      <c r="B89" s="69" t="s">
        <v>1187</v>
      </c>
      <c r="C89" s="67">
        <v>75</v>
      </c>
      <c r="D89" s="68">
        <v>75</v>
      </c>
    </row>
    <row r="90" spans="1:4" x14ac:dyDescent="0.25">
      <c r="A90" s="65" t="s">
        <v>808</v>
      </c>
      <c r="B90" s="69" t="s">
        <v>75</v>
      </c>
      <c r="C90" s="67">
        <v>75</v>
      </c>
      <c r="D90" s="68">
        <v>75</v>
      </c>
    </row>
    <row r="91" spans="1:4" x14ac:dyDescent="0.25">
      <c r="A91" s="65" t="s">
        <v>809</v>
      </c>
      <c r="B91" s="69" t="s">
        <v>495</v>
      </c>
      <c r="C91" s="67">
        <v>75</v>
      </c>
      <c r="D91" s="68">
        <v>75</v>
      </c>
    </row>
    <row r="92" spans="1:4" x14ac:dyDescent="0.25">
      <c r="A92" s="65" t="s">
        <v>810</v>
      </c>
      <c r="B92" s="69" t="s">
        <v>138</v>
      </c>
      <c r="C92" s="67">
        <v>75</v>
      </c>
      <c r="D92" s="68">
        <v>75</v>
      </c>
    </row>
    <row r="93" spans="1:4" x14ac:dyDescent="0.25">
      <c r="A93" s="65" t="s">
        <v>811</v>
      </c>
      <c r="B93" s="69" t="s">
        <v>613</v>
      </c>
      <c r="C93" s="67">
        <v>75</v>
      </c>
      <c r="D93" s="68">
        <v>75</v>
      </c>
    </row>
    <row r="94" spans="1:4" x14ac:dyDescent="0.25">
      <c r="A94" s="65" t="s">
        <v>812</v>
      </c>
      <c r="B94" s="69" t="s">
        <v>589</v>
      </c>
      <c r="C94" s="67">
        <v>75</v>
      </c>
      <c r="D94" s="68">
        <v>75</v>
      </c>
    </row>
    <row r="95" spans="1:4" x14ac:dyDescent="0.25">
      <c r="A95" s="65" t="s">
        <v>813</v>
      </c>
      <c r="B95" s="69" t="s">
        <v>116</v>
      </c>
      <c r="C95" s="67">
        <v>75</v>
      </c>
      <c r="D95" s="68">
        <v>75</v>
      </c>
    </row>
    <row r="96" spans="1:4" x14ac:dyDescent="0.25">
      <c r="A96" s="65" t="s">
        <v>814</v>
      </c>
      <c r="B96" s="69" t="s">
        <v>1212</v>
      </c>
      <c r="C96" s="67">
        <v>75</v>
      </c>
      <c r="D96" s="68">
        <v>75</v>
      </c>
    </row>
    <row r="97" spans="1:4" x14ac:dyDescent="0.25">
      <c r="A97" s="65" t="s">
        <v>815</v>
      </c>
      <c r="B97" s="69" t="s">
        <v>503</v>
      </c>
      <c r="C97" s="67">
        <v>75</v>
      </c>
      <c r="D97" s="68">
        <v>75</v>
      </c>
    </row>
    <row r="98" spans="1:4" x14ac:dyDescent="0.25">
      <c r="A98" s="65" t="s">
        <v>816</v>
      </c>
      <c r="B98" s="69" t="s">
        <v>1201</v>
      </c>
      <c r="C98" s="67">
        <v>75</v>
      </c>
      <c r="D98" s="68">
        <v>75</v>
      </c>
    </row>
    <row r="99" spans="1:4" x14ac:dyDescent="0.25">
      <c r="A99" s="65" t="s">
        <v>817</v>
      </c>
      <c r="B99" s="69" t="s">
        <v>512</v>
      </c>
      <c r="C99" s="67">
        <v>75</v>
      </c>
      <c r="D99" s="68">
        <v>75</v>
      </c>
    </row>
    <row r="100" spans="1:4" x14ac:dyDescent="0.25">
      <c r="A100" s="65" t="s">
        <v>818</v>
      </c>
      <c r="B100" s="69" t="s">
        <v>518</v>
      </c>
      <c r="C100" s="67">
        <v>75</v>
      </c>
      <c r="D100" s="68">
        <v>75</v>
      </c>
    </row>
    <row r="101" spans="1:4" x14ac:dyDescent="0.25">
      <c r="A101" s="65" t="s">
        <v>819</v>
      </c>
      <c r="B101" s="69" t="s">
        <v>1206</v>
      </c>
      <c r="C101" s="67">
        <v>75</v>
      </c>
      <c r="D101" s="68">
        <v>75</v>
      </c>
    </row>
    <row r="102" spans="1:4" x14ac:dyDescent="0.25">
      <c r="A102" s="65" t="s">
        <v>820</v>
      </c>
      <c r="B102" s="69" t="s">
        <v>83</v>
      </c>
      <c r="C102" s="67">
        <v>75</v>
      </c>
      <c r="D102" s="68">
        <v>75</v>
      </c>
    </row>
    <row r="103" spans="1:4" x14ac:dyDescent="0.25">
      <c r="A103" s="65" t="s">
        <v>821</v>
      </c>
      <c r="B103" s="69" t="s">
        <v>558</v>
      </c>
      <c r="C103" s="67">
        <v>75</v>
      </c>
      <c r="D103" s="68">
        <v>75</v>
      </c>
    </row>
    <row r="104" spans="1:4" x14ac:dyDescent="0.25">
      <c r="A104" s="65" t="s">
        <v>822</v>
      </c>
      <c r="B104" s="69" t="s">
        <v>1210</v>
      </c>
      <c r="C104" s="67">
        <v>75</v>
      </c>
      <c r="D104" s="68">
        <v>75</v>
      </c>
    </row>
    <row r="105" spans="1:4" x14ac:dyDescent="0.25">
      <c r="A105" s="65" t="s">
        <v>823</v>
      </c>
      <c r="B105" s="69" t="s">
        <v>264</v>
      </c>
      <c r="C105" s="67">
        <v>75</v>
      </c>
      <c r="D105" s="68">
        <v>75</v>
      </c>
    </row>
    <row r="106" spans="1:4" x14ac:dyDescent="0.25">
      <c r="A106" s="65" t="s">
        <v>824</v>
      </c>
      <c r="B106" s="69" t="s">
        <v>569</v>
      </c>
      <c r="C106" s="67">
        <v>75</v>
      </c>
      <c r="D106" s="68">
        <v>75</v>
      </c>
    </row>
    <row r="107" spans="1:4" x14ac:dyDescent="0.25">
      <c r="A107" s="65" t="s">
        <v>825</v>
      </c>
      <c r="B107" s="69" t="s">
        <v>51</v>
      </c>
      <c r="C107" s="67">
        <v>75</v>
      </c>
      <c r="D107" s="68">
        <v>75</v>
      </c>
    </row>
    <row r="108" spans="1:4" x14ac:dyDescent="0.25">
      <c r="A108" s="65" t="s">
        <v>826</v>
      </c>
      <c r="B108" s="69" t="s">
        <v>136</v>
      </c>
      <c r="C108" s="67">
        <v>75</v>
      </c>
      <c r="D108" s="68">
        <v>75</v>
      </c>
    </row>
    <row r="109" spans="1:4" x14ac:dyDescent="0.25">
      <c r="A109" s="65" t="s">
        <v>827</v>
      </c>
      <c r="B109" s="69" t="s">
        <v>140</v>
      </c>
      <c r="C109" s="67">
        <v>75</v>
      </c>
      <c r="D109" s="68">
        <v>75</v>
      </c>
    </row>
    <row r="110" spans="1:4" x14ac:dyDescent="0.25">
      <c r="A110" s="65" t="s">
        <v>828</v>
      </c>
      <c r="B110" s="69" t="s">
        <v>210</v>
      </c>
      <c r="C110" s="67">
        <v>75</v>
      </c>
      <c r="D110" s="68">
        <v>75</v>
      </c>
    </row>
    <row r="111" spans="1:4" x14ac:dyDescent="0.25">
      <c r="A111" s="65" t="s">
        <v>829</v>
      </c>
      <c r="B111" s="69" t="s">
        <v>212</v>
      </c>
      <c r="C111" s="67">
        <v>75</v>
      </c>
      <c r="D111" s="68">
        <v>75</v>
      </c>
    </row>
    <row r="112" spans="1:4" x14ac:dyDescent="0.25">
      <c r="A112" s="65" t="s">
        <v>830</v>
      </c>
      <c r="B112" s="69" t="s">
        <v>204</v>
      </c>
      <c r="C112" s="67">
        <v>75</v>
      </c>
      <c r="D112" s="68">
        <v>75</v>
      </c>
    </row>
    <row r="113" spans="1:4" x14ac:dyDescent="0.25">
      <c r="A113" s="65" t="s">
        <v>831</v>
      </c>
      <c r="B113" s="69" t="s">
        <v>607</v>
      </c>
      <c r="C113" s="67">
        <v>75</v>
      </c>
      <c r="D113" s="68">
        <v>75</v>
      </c>
    </row>
    <row r="114" spans="1:4" x14ac:dyDescent="0.25">
      <c r="A114" s="65" t="s">
        <v>832</v>
      </c>
      <c r="B114" s="69" t="s">
        <v>463</v>
      </c>
      <c r="C114" s="67">
        <v>75</v>
      </c>
      <c r="D114" s="68">
        <v>75</v>
      </c>
    </row>
    <row r="115" spans="1:4" x14ac:dyDescent="0.25">
      <c r="A115" s="65" t="s">
        <v>833</v>
      </c>
      <c r="B115" s="69" t="s">
        <v>47</v>
      </c>
      <c r="C115" s="67">
        <v>75</v>
      </c>
      <c r="D115" s="68">
        <v>75</v>
      </c>
    </row>
    <row r="116" spans="1:4" x14ac:dyDescent="0.25">
      <c r="A116" s="65" t="s">
        <v>834</v>
      </c>
      <c r="B116" s="69" t="s">
        <v>619</v>
      </c>
      <c r="C116" s="67">
        <v>75</v>
      </c>
      <c r="D116" s="68">
        <v>75</v>
      </c>
    </row>
    <row r="117" spans="1:4" x14ac:dyDescent="0.25">
      <c r="A117" s="65" t="s">
        <v>835</v>
      </c>
      <c r="B117" s="69" t="s">
        <v>625</v>
      </c>
      <c r="C117" s="67">
        <v>75</v>
      </c>
      <c r="D117" s="68">
        <v>75</v>
      </c>
    </row>
    <row r="118" spans="1:4" x14ac:dyDescent="0.25">
      <c r="A118" s="65" t="s">
        <v>836</v>
      </c>
      <c r="B118" s="69" t="s">
        <v>323</v>
      </c>
      <c r="C118" s="67">
        <v>75</v>
      </c>
      <c r="D118" s="68">
        <v>75</v>
      </c>
    </row>
    <row r="119" spans="1:4" x14ac:dyDescent="0.25">
      <c r="A119" s="65" t="s">
        <v>837</v>
      </c>
      <c r="B119" s="69" t="s">
        <v>1215</v>
      </c>
      <c r="C119" s="67">
        <v>75</v>
      </c>
      <c r="D119" s="68">
        <v>75</v>
      </c>
    </row>
    <row r="120" spans="1:4" x14ac:dyDescent="0.25">
      <c r="A120" s="65" t="s">
        <v>838</v>
      </c>
      <c r="B120" s="69" t="s">
        <v>621</v>
      </c>
      <c r="C120" s="67">
        <v>75</v>
      </c>
      <c r="D120" s="68">
        <v>75</v>
      </c>
    </row>
    <row r="121" spans="1:4" x14ac:dyDescent="0.25">
      <c r="A121" s="65" t="s">
        <v>839</v>
      </c>
      <c r="B121" s="69" t="s">
        <v>643</v>
      </c>
      <c r="C121" s="67">
        <v>75</v>
      </c>
      <c r="D121" s="68">
        <v>75</v>
      </c>
    </row>
    <row r="122" spans="1:4" x14ac:dyDescent="0.25">
      <c r="A122" s="65" t="s">
        <v>840</v>
      </c>
      <c r="B122" s="69" t="s">
        <v>659</v>
      </c>
      <c r="C122" s="67">
        <v>75</v>
      </c>
      <c r="D122" s="68">
        <v>75</v>
      </c>
    </row>
    <row r="123" spans="1:4" x14ac:dyDescent="0.25">
      <c r="A123" s="65" t="s">
        <v>841</v>
      </c>
      <c r="B123" s="69" t="s">
        <v>651</v>
      </c>
      <c r="C123" s="67">
        <v>75</v>
      </c>
      <c r="D123" s="68">
        <v>75</v>
      </c>
    </row>
    <row r="124" spans="1:4" x14ac:dyDescent="0.25">
      <c r="A124" s="65" t="s">
        <v>842</v>
      </c>
      <c r="B124" s="69" t="s">
        <v>1164</v>
      </c>
      <c r="C124" s="67">
        <v>75</v>
      </c>
      <c r="D124" s="68">
        <v>75</v>
      </c>
    </row>
    <row r="125" spans="1:4" x14ac:dyDescent="0.25">
      <c r="A125" s="65" t="s">
        <v>843</v>
      </c>
      <c r="B125" s="69" t="s">
        <v>649</v>
      </c>
      <c r="C125" s="67">
        <v>75</v>
      </c>
      <c r="D125" s="68">
        <v>75</v>
      </c>
    </row>
    <row r="126" spans="1:4" x14ac:dyDescent="0.25">
      <c r="A126" s="65" t="s">
        <v>844</v>
      </c>
      <c r="B126" s="69" t="s">
        <v>1181</v>
      </c>
      <c r="C126" s="67">
        <v>75</v>
      </c>
      <c r="D126" s="68">
        <v>75</v>
      </c>
    </row>
    <row r="127" spans="1:4" x14ac:dyDescent="0.25">
      <c r="A127" s="65" t="s">
        <v>845</v>
      </c>
      <c r="B127" s="69" t="s">
        <v>1217</v>
      </c>
      <c r="C127" s="67">
        <v>75</v>
      </c>
      <c r="D127" s="68">
        <v>75</v>
      </c>
    </row>
    <row r="128" spans="1:4" x14ac:dyDescent="0.25">
      <c r="A128" s="65" t="s">
        <v>846</v>
      </c>
      <c r="B128" s="69" t="s">
        <v>1216</v>
      </c>
      <c r="C128" s="67">
        <v>75</v>
      </c>
      <c r="D128" s="68">
        <v>75</v>
      </c>
    </row>
    <row r="129" spans="1:4" x14ac:dyDescent="0.25">
      <c r="A129" s="65"/>
      <c r="B129" s="69"/>
      <c r="C129" s="67"/>
      <c r="D129" s="68"/>
    </row>
    <row r="130" spans="1:4" x14ac:dyDescent="0.25">
      <c r="A130" s="65"/>
      <c r="B130" s="69"/>
      <c r="C130" s="67"/>
      <c r="D130" s="68"/>
    </row>
    <row r="131" spans="1:4" x14ac:dyDescent="0.25">
      <c r="A131" s="65"/>
      <c r="B131" s="69"/>
      <c r="C131" s="67"/>
      <c r="D131" s="68"/>
    </row>
    <row r="132" spans="1:4" x14ac:dyDescent="0.25">
      <c r="A132" s="65"/>
      <c r="B132" s="69"/>
      <c r="C132" s="67"/>
      <c r="D132" s="68"/>
    </row>
    <row r="133" spans="1:4" x14ac:dyDescent="0.25">
      <c r="A133" s="65"/>
      <c r="B133" s="69"/>
      <c r="C133" s="67"/>
      <c r="D133" s="68"/>
    </row>
    <row r="134" spans="1:4" x14ac:dyDescent="0.25">
      <c r="A134" s="65"/>
      <c r="B134" s="69"/>
      <c r="C134" s="67"/>
      <c r="D134" s="68"/>
    </row>
    <row r="135" spans="1:4" x14ac:dyDescent="0.25">
      <c r="A135" s="65"/>
      <c r="B135" s="69"/>
      <c r="C135" s="67"/>
      <c r="D135" s="68"/>
    </row>
    <row r="136" spans="1:4" x14ac:dyDescent="0.25">
      <c r="A136" s="65"/>
      <c r="B136" s="69"/>
      <c r="C136" s="67"/>
      <c r="D136" s="68"/>
    </row>
    <row r="137" spans="1:4" x14ac:dyDescent="0.25">
      <c r="A137" s="65"/>
      <c r="B137" s="69"/>
      <c r="C137" s="67"/>
      <c r="D137" s="68"/>
    </row>
    <row r="138" spans="1:4" x14ac:dyDescent="0.25">
      <c r="A138" s="65"/>
      <c r="B138" s="69"/>
      <c r="C138" s="67"/>
      <c r="D138" s="68"/>
    </row>
    <row r="139" spans="1:4" x14ac:dyDescent="0.25">
      <c r="A139" s="65"/>
      <c r="B139" s="69"/>
      <c r="C139" s="67"/>
      <c r="D139" s="68"/>
    </row>
    <row r="140" spans="1:4" x14ac:dyDescent="0.25">
      <c r="A140" s="65"/>
      <c r="B140" s="69"/>
      <c r="C140" s="67"/>
      <c r="D140" s="68"/>
    </row>
    <row r="141" spans="1:4" x14ac:dyDescent="0.25">
      <c r="A141" s="65"/>
      <c r="B141" s="69"/>
      <c r="C141" s="67"/>
      <c r="D141" s="68"/>
    </row>
    <row r="142" spans="1:4" x14ac:dyDescent="0.25">
      <c r="A142" s="65"/>
      <c r="B142" s="69"/>
      <c r="C142" s="67"/>
      <c r="D142" s="68"/>
    </row>
    <row r="143" spans="1:4" x14ac:dyDescent="0.25">
      <c r="A143" s="65"/>
      <c r="B143" s="69"/>
      <c r="C143" s="67"/>
      <c r="D143" s="68"/>
    </row>
    <row r="144" spans="1:4" x14ac:dyDescent="0.25">
      <c r="A144" s="65"/>
      <c r="B144" s="69"/>
      <c r="C144" s="67"/>
      <c r="D144" s="68"/>
    </row>
    <row r="145" spans="1:4" x14ac:dyDescent="0.25">
      <c r="A145" s="65"/>
      <c r="B145" s="69"/>
      <c r="C145" s="67"/>
      <c r="D145" s="68"/>
    </row>
    <row r="146" spans="1:4" x14ac:dyDescent="0.25">
      <c r="A146" s="65"/>
      <c r="B146" s="69"/>
      <c r="C146" s="67"/>
      <c r="D146" s="68"/>
    </row>
    <row r="147" spans="1:4" x14ac:dyDescent="0.25">
      <c r="A147" s="65"/>
      <c r="B147" s="69"/>
      <c r="C147" s="67"/>
      <c r="D147" s="68"/>
    </row>
    <row r="148" spans="1:4" x14ac:dyDescent="0.25">
      <c r="A148" s="65"/>
      <c r="B148" s="69"/>
      <c r="C148" s="67"/>
      <c r="D148" s="68"/>
    </row>
    <row r="149" spans="1:4" x14ac:dyDescent="0.25">
      <c r="A149" s="65"/>
      <c r="B149" s="69"/>
      <c r="C149" s="67"/>
      <c r="D149" s="68"/>
    </row>
    <row r="150" spans="1:4" x14ac:dyDescent="0.25">
      <c r="A150" s="65"/>
      <c r="B150" s="69"/>
      <c r="C150" s="67"/>
      <c r="D150" s="68"/>
    </row>
    <row r="151" spans="1:4" x14ac:dyDescent="0.25">
      <c r="A151" s="65"/>
      <c r="B151" s="69"/>
      <c r="C151" s="67"/>
      <c r="D151" s="68"/>
    </row>
    <row r="152" spans="1:4" x14ac:dyDescent="0.25">
      <c r="A152" s="65"/>
      <c r="B152" s="69"/>
      <c r="C152" s="67"/>
      <c r="D152" s="68"/>
    </row>
    <row r="153" spans="1:4" x14ac:dyDescent="0.25">
      <c r="A153" s="65"/>
      <c r="B153" s="69"/>
      <c r="C153" s="67"/>
      <c r="D153" s="68"/>
    </row>
    <row r="154" spans="1:4" x14ac:dyDescent="0.25">
      <c r="A154" s="65"/>
      <c r="B154" s="69"/>
      <c r="C154" s="67"/>
      <c r="D154" s="68"/>
    </row>
    <row r="155" spans="1:4" x14ac:dyDescent="0.25">
      <c r="A155" s="65"/>
      <c r="B155" s="69"/>
      <c r="C155" s="67"/>
      <c r="D155" s="68"/>
    </row>
    <row r="156" spans="1:4" x14ac:dyDescent="0.25">
      <c r="A156" s="65"/>
      <c r="B156" s="69"/>
      <c r="C156" s="67"/>
      <c r="D156" s="68"/>
    </row>
    <row r="157" spans="1:4" x14ac:dyDescent="0.25">
      <c r="A157" s="65"/>
      <c r="B157" s="69"/>
      <c r="C157" s="67"/>
      <c r="D157" s="68"/>
    </row>
    <row r="158" spans="1:4" x14ac:dyDescent="0.25">
      <c r="A158" s="65"/>
      <c r="B158" s="69"/>
      <c r="C158" s="67"/>
      <c r="D158" s="68"/>
    </row>
  </sheetData>
  <mergeCells count="11">
    <mergeCell ref="A1:D1"/>
    <mergeCell ref="A2:D2"/>
    <mergeCell ref="A3:A4"/>
    <mergeCell ref="B3:B4"/>
    <mergeCell ref="C3:C4"/>
    <mergeCell ref="D3:D4"/>
    <mergeCell ref="A30:D30"/>
    <mergeCell ref="A31:A32"/>
    <mergeCell ref="B31:B32"/>
    <mergeCell ref="C31:C32"/>
    <mergeCell ref="D31:D32"/>
  </mergeCells>
  <pageMargins left="0.7" right="0.7" top="0.75" bottom="0.75" header="0.3" footer="0.3"/>
  <pageSetup scale="26" orientation="portrait" r:id="rId1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778"/>
  <sheetViews>
    <sheetView tabSelected="1" view="pageBreakPreview" zoomScale="70" zoomScaleNormal="70" zoomScaleSheetLayoutView="70" workbookViewId="0">
      <selection activeCell="E12" sqref="E12"/>
    </sheetView>
  </sheetViews>
  <sheetFormatPr defaultColWidth="11.42578125" defaultRowHeight="15" x14ac:dyDescent="0.25"/>
  <cols>
    <col min="1" max="1" width="26" bestFit="1" customWidth="1"/>
    <col min="2" max="3" width="21.5703125" customWidth="1"/>
    <col min="4" max="4" width="35.28515625" bestFit="1" customWidth="1"/>
    <col min="5" max="5" width="38.140625" customWidth="1"/>
  </cols>
  <sheetData>
    <row r="1" spans="1:5" ht="60" customHeight="1" x14ac:dyDescent="0.25">
      <c r="A1" s="184"/>
      <c r="B1" s="171"/>
      <c r="C1" s="171"/>
      <c r="D1" s="171"/>
      <c r="E1" s="171"/>
    </row>
    <row r="2" spans="1:5" ht="50.1" customHeight="1" thickBot="1" x14ac:dyDescent="0.3">
      <c r="A2" s="180" t="str">
        <f>"IMPUTATIONS POUR POSITION MIXTE INTER-MARCHANDISE DE CAT SUR TAUX D'INTÉRÊT EN VIGUEUR LE "&amp;'OPTIONS - INTERVALLES DE MARGE'!A1</f>
        <v>IMPUTATIONS POUR POSITION MIXTE INTER-MARCHANDISE DE CAT SUR TAUX D'INTÉRÊT EN VIGUEUR LE 12 MAY 2025</v>
      </c>
      <c r="B2" s="181"/>
      <c r="C2" s="181"/>
      <c r="D2" s="181"/>
      <c r="E2" s="181"/>
    </row>
    <row r="3" spans="1:5" ht="15" customHeight="1" x14ac:dyDescent="0.25">
      <c r="A3" s="166" t="s">
        <v>32</v>
      </c>
      <c r="B3" s="169" t="s">
        <v>39</v>
      </c>
      <c r="C3" s="167" t="s">
        <v>40</v>
      </c>
      <c r="D3" s="185" t="s">
        <v>33</v>
      </c>
      <c r="E3" s="182" t="s">
        <v>34</v>
      </c>
    </row>
    <row r="4" spans="1:5" ht="15.75" thickBot="1" x14ac:dyDescent="0.3">
      <c r="A4" s="154"/>
      <c r="B4" s="156"/>
      <c r="C4" s="168"/>
      <c r="D4" s="186"/>
      <c r="E4" s="183"/>
    </row>
    <row r="5" spans="1:5" x14ac:dyDescent="0.25">
      <c r="A5" s="75" t="s">
        <v>906</v>
      </c>
      <c r="B5" s="98">
        <v>1</v>
      </c>
      <c r="C5" s="101">
        <v>2</v>
      </c>
      <c r="D5" s="76">
        <v>0.83000000000000007</v>
      </c>
      <c r="E5" s="77">
        <v>0.83000000000000007</v>
      </c>
    </row>
    <row r="6" spans="1:5" x14ac:dyDescent="0.25">
      <c r="A6" s="75" t="s">
        <v>907</v>
      </c>
      <c r="B6" s="98">
        <v>3</v>
      </c>
      <c r="C6" s="101">
        <v>1</v>
      </c>
      <c r="D6" s="76">
        <v>0.72</v>
      </c>
      <c r="E6" s="77">
        <v>0.72</v>
      </c>
    </row>
    <row r="7" spans="1:5" x14ac:dyDescent="0.25">
      <c r="A7" s="75" t="s">
        <v>908</v>
      </c>
      <c r="B7" s="98">
        <v>1</v>
      </c>
      <c r="C7" s="101">
        <v>3</v>
      </c>
      <c r="D7" s="76">
        <v>0.67</v>
      </c>
      <c r="E7" s="77">
        <v>0.67</v>
      </c>
    </row>
    <row r="8" spans="1:5" x14ac:dyDescent="0.25">
      <c r="A8" s="75" t="s">
        <v>909</v>
      </c>
      <c r="B8" s="98">
        <v>6</v>
      </c>
      <c r="C8" s="101">
        <v>1</v>
      </c>
      <c r="D8" s="76">
        <v>0.63</v>
      </c>
      <c r="E8" s="77">
        <v>0.63</v>
      </c>
    </row>
    <row r="9" spans="1:5" x14ac:dyDescent="0.25">
      <c r="A9" s="75" t="s">
        <v>910</v>
      </c>
      <c r="B9" s="98">
        <v>1</v>
      </c>
      <c r="C9" s="101">
        <v>5</v>
      </c>
      <c r="D9" s="76">
        <v>0.59</v>
      </c>
      <c r="E9" s="77">
        <v>0.59</v>
      </c>
    </row>
    <row r="10" spans="1:5" x14ac:dyDescent="0.25">
      <c r="A10" s="75" t="s">
        <v>911</v>
      </c>
      <c r="B10" s="98">
        <v>21</v>
      </c>
      <c r="C10" s="101">
        <v>1</v>
      </c>
      <c r="D10" s="76">
        <v>0.48</v>
      </c>
      <c r="E10" s="77">
        <v>0.48</v>
      </c>
    </row>
    <row r="11" spans="1:5" x14ac:dyDescent="0.25">
      <c r="A11" s="75" t="s">
        <v>912</v>
      </c>
      <c r="B11" s="98">
        <v>1</v>
      </c>
      <c r="C11" s="101">
        <v>1</v>
      </c>
      <c r="D11" s="76">
        <v>0.17</v>
      </c>
      <c r="E11" s="77">
        <v>0.17</v>
      </c>
    </row>
    <row r="12" spans="1:5" x14ac:dyDescent="0.25">
      <c r="A12" s="75"/>
      <c r="B12" s="98"/>
      <c r="C12" s="101"/>
      <c r="D12" s="76"/>
      <c r="E12" s="77"/>
    </row>
    <row r="13" spans="1:5" x14ac:dyDescent="0.25">
      <c r="A13" s="75"/>
      <c r="B13" s="98"/>
      <c r="C13" s="101"/>
      <c r="D13" s="76"/>
      <c r="E13" s="77"/>
    </row>
    <row r="14" spans="1:5" x14ac:dyDescent="0.25">
      <c r="A14" s="75"/>
      <c r="B14" s="100"/>
      <c r="C14" s="77"/>
      <c r="D14" s="76"/>
      <c r="E14" s="77"/>
    </row>
    <row r="15" spans="1:5" x14ac:dyDescent="0.25">
      <c r="A15" s="75"/>
      <c r="B15" s="100"/>
      <c r="C15" s="77"/>
      <c r="D15" s="76"/>
      <c r="E15" s="77"/>
    </row>
    <row r="16" spans="1:5" x14ac:dyDescent="0.25">
      <c r="A16" s="75"/>
      <c r="B16" s="100"/>
      <c r="C16" s="77"/>
      <c r="D16" s="76"/>
      <c r="E16" s="77"/>
    </row>
    <row r="17" spans="1:5" ht="49.5" customHeight="1" thickBot="1" x14ac:dyDescent="0.3">
      <c r="A17" s="180" t="str">
        <f>"IMPUTATIONS POUR POSITION MIXTE INTER-MARCHANDISE DE CAT SUR INDICES, SUR SECTEURS ET SUR ACTIONS EN VIGUEUR LE "&amp;'OPTIONS - INTERVALLES DE MARGE'!A1</f>
        <v>IMPUTATIONS POUR POSITION MIXTE INTER-MARCHANDISE DE CAT SUR INDICES, SUR SECTEURS ET SUR ACTIONS EN VIGUEUR LE 12 MAY 2025</v>
      </c>
      <c r="B17" s="181"/>
      <c r="C17" s="181"/>
      <c r="D17" s="181"/>
      <c r="E17" s="181"/>
    </row>
    <row r="18" spans="1:5" ht="21" customHeight="1" x14ac:dyDescent="0.25">
      <c r="A18" s="166" t="s">
        <v>32</v>
      </c>
      <c r="B18" s="169" t="s">
        <v>39</v>
      </c>
      <c r="C18" s="167" t="s">
        <v>40</v>
      </c>
      <c r="D18" s="169" t="s">
        <v>33</v>
      </c>
      <c r="E18" s="182" t="s">
        <v>34</v>
      </c>
    </row>
    <row r="19" spans="1:5" ht="15.75" thickBot="1" x14ac:dyDescent="0.3">
      <c r="A19" s="154"/>
      <c r="B19" s="156"/>
      <c r="C19" s="168"/>
      <c r="D19" s="156"/>
      <c r="E19" s="183"/>
    </row>
    <row r="20" spans="1:5" x14ac:dyDescent="0.25">
      <c r="A20" s="75" t="s">
        <v>913</v>
      </c>
      <c r="B20" s="98">
        <v>1</v>
      </c>
      <c r="C20" s="99">
        <v>4</v>
      </c>
      <c r="D20" s="76">
        <v>1</v>
      </c>
      <c r="E20" s="77">
        <v>1</v>
      </c>
    </row>
    <row r="21" spans="1:5" x14ac:dyDescent="0.25">
      <c r="A21" s="75" t="s">
        <v>914</v>
      </c>
      <c r="B21" s="98">
        <v>1</v>
      </c>
      <c r="C21" s="99">
        <v>32</v>
      </c>
      <c r="D21" s="76">
        <v>0.9</v>
      </c>
      <c r="E21" s="77">
        <v>0.9</v>
      </c>
    </row>
    <row r="22" spans="1:5" x14ac:dyDescent="0.25">
      <c r="A22" s="75" t="s">
        <v>915</v>
      </c>
      <c r="B22" s="98">
        <v>1</v>
      </c>
      <c r="C22" s="99">
        <v>16</v>
      </c>
      <c r="D22" s="76">
        <v>0.9</v>
      </c>
      <c r="E22" s="77">
        <v>0.9</v>
      </c>
    </row>
    <row r="23" spans="1:5" x14ac:dyDescent="0.25">
      <c r="A23" s="75" t="s">
        <v>916</v>
      </c>
      <c r="B23" s="98">
        <v>1</v>
      </c>
      <c r="C23" s="99">
        <v>31</v>
      </c>
      <c r="D23" s="76">
        <v>0.9</v>
      </c>
      <c r="E23" s="77">
        <v>0.9</v>
      </c>
    </row>
    <row r="24" spans="1:5" x14ac:dyDescent="0.25">
      <c r="A24" s="75" t="s">
        <v>917</v>
      </c>
      <c r="B24" s="98">
        <v>1</v>
      </c>
      <c r="C24" s="99">
        <v>20</v>
      </c>
      <c r="D24" s="76">
        <v>0.9</v>
      </c>
      <c r="E24" s="77">
        <v>0.9</v>
      </c>
    </row>
    <row r="25" spans="1:5" x14ac:dyDescent="0.25">
      <c r="A25" s="75" t="s">
        <v>918</v>
      </c>
      <c r="B25" s="98">
        <v>1</v>
      </c>
      <c r="C25" s="99">
        <v>80</v>
      </c>
      <c r="D25" s="76">
        <v>0.9</v>
      </c>
      <c r="E25" s="77">
        <v>0.9</v>
      </c>
    </row>
    <row r="26" spans="1:5" x14ac:dyDescent="0.25">
      <c r="A26" s="75" t="s">
        <v>919</v>
      </c>
      <c r="B26" s="98">
        <v>1</v>
      </c>
      <c r="C26" s="99">
        <v>12</v>
      </c>
      <c r="D26" s="76">
        <v>0.9</v>
      </c>
      <c r="E26" s="77">
        <v>0.9</v>
      </c>
    </row>
    <row r="27" spans="1:5" x14ac:dyDescent="0.25">
      <c r="A27" s="75" t="s">
        <v>920</v>
      </c>
      <c r="B27" s="98">
        <v>1</v>
      </c>
      <c r="C27" s="99">
        <v>48</v>
      </c>
      <c r="D27" s="76">
        <v>0.9</v>
      </c>
      <c r="E27" s="77">
        <v>0.9</v>
      </c>
    </row>
    <row r="28" spans="1:5" x14ac:dyDescent="0.25">
      <c r="A28" s="75" t="s">
        <v>921</v>
      </c>
      <c r="B28" s="98">
        <v>1</v>
      </c>
      <c r="C28" s="99">
        <v>19</v>
      </c>
      <c r="D28" s="76">
        <v>0.89</v>
      </c>
      <c r="E28" s="77">
        <v>0.89</v>
      </c>
    </row>
    <row r="29" spans="1:5" x14ac:dyDescent="0.25">
      <c r="A29" s="75" t="s">
        <v>922</v>
      </c>
      <c r="B29" s="98">
        <v>1</v>
      </c>
      <c r="C29" s="99">
        <v>74</v>
      </c>
      <c r="D29" s="76">
        <v>0.89</v>
      </c>
      <c r="E29" s="77">
        <v>0.89</v>
      </c>
    </row>
    <row r="30" spans="1:5" x14ac:dyDescent="0.25">
      <c r="A30" s="75" t="s">
        <v>923</v>
      </c>
      <c r="B30" s="98">
        <v>1</v>
      </c>
      <c r="C30" s="99">
        <v>1</v>
      </c>
      <c r="D30" s="76">
        <v>0.89</v>
      </c>
      <c r="E30" s="77">
        <v>0.89</v>
      </c>
    </row>
    <row r="31" spans="1:5" x14ac:dyDescent="0.25">
      <c r="A31" s="75" t="s">
        <v>924</v>
      </c>
      <c r="B31" s="98">
        <v>1</v>
      </c>
      <c r="C31" s="99">
        <v>22</v>
      </c>
      <c r="D31" s="76">
        <v>0.88</v>
      </c>
      <c r="E31" s="77">
        <v>0.88</v>
      </c>
    </row>
    <row r="32" spans="1:5" x14ac:dyDescent="0.25">
      <c r="A32" s="75" t="s">
        <v>925</v>
      </c>
      <c r="B32" s="98">
        <v>1</v>
      </c>
      <c r="C32" s="99">
        <v>90</v>
      </c>
      <c r="D32" s="76">
        <v>0.88</v>
      </c>
      <c r="E32" s="77">
        <v>0.88</v>
      </c>
    </row>
    <row r="33" spans="1:5" x14ac:dyDescent="0.25">
      <c r="A33" s="75" t="s">
        <v>926</v>
      </c>
      <c r="B33" s="98">
        <v>1</v>
      </c>
      <c r="C33" s="99">
        <v>37</v>
      </c>
      <c r="D33" s="76">
        <v>0.88</v>
      </c>
      <c r="E33" s="77">
        <v>0.88</v>
      </c>
    </row>
    <row r="34" spans="1:5" x14ac:dyDescent="0.25">
      <c r="A34" s="75" t="s">
        <v>927</v>
      </c>
      <c r="B34" s="98">
        <v>1</v>
      </c>
      <c r="C34" s="99">
        <v>30</v>
      </c>
      <c r="D34" s="76">
        <v>0.88</v>
      </c>
      <c r="E34" s="77">
        <v>0.88</v>
      </c>
    </row>
    <row r="35" spans="1:5" x14ac:dyDescent="0.25">
      <c r="A35" s="75" t="s">
        <v>928</v>
      </c>
      <c r="B35" s="98">
        <v>1</v>
      </c>
      <c r="C35" s="99">
        <v>1</v>
      </c>
      <c r="D35" s="76">
        <v>0.88</v>
      </c>
      <c r="E35" s="77">
        <v>0.88</v>
      </c>
    </row>
    <row r="36" spans="1:5" x14ac:dyDescent="0.25">
      <c r="A36" s="75" t="s">
        <v>929</v>
      </c>
      <c r="B36" s="98">
        <v>1</v>
      </c>
      <c r="C36" s="99">
        <v>17</v>
      </c>
      <c r="D36" s="76">
        <v>0.87</v>
      </c>
      <c r="E36" s="77">
        <v>0.87</v>
      </c>
    </row>
    <row r="37" spans="1:5" x14ac:dyDescent="0.25">
      <c r="A37" s="75" t="s">
        <v>930</v>
      </c>
      <c r="B37" s="98">
        <v>1</v>
      </c>
      <c r="C37" s="99">
        <v>32</v>
      </c>
      <c r="D37" s="76">
        <v>0.87</v>
      </c>
      <c r="E37" s="77">
        <v>0.87</v>
      </c>
    </row>
    <row r="38" spans="1:5" x14ac:dyDescent="0.25">
      <c r="A38" s="75" t="s">
        <v>931</v>
      </c>
      <c r="B38" s="98">
        <v>1</v>
      </c>
      <c r="C38" s="99">
        <v>2</v>
      </c>
      <c r="D38" s="76">
        <v>0.87</v>
      </c>
      <c r="E38" s="77">
        <v>0.87</v>
      </c>
    </row>
    <row r="39" spans="1:5" x14ac:dyDescent="0.25">
      <c r="A39" s="75" t="s">
        <v>932</v>
      </c>
      <c r="B39" s="98">
        <v>1</v>
      </c>
      <c r="C39" s="99">
        <v>32</v>
      </c>
      <c r="D39" s="76">
        <v>0.86</v>
      </c>
      <c r="E39" s="77">
        <v>0.86</v>
      </c>
    </row>
    <row r="40" spans="1:5" x14ac:dyDescent="0.25">
      <c r="A40" s="75" t="s">
        <v>933</v>
      </c>
      <c r="B40" s="98">
        <v>1</v>
      </c>
      <c r="C40" s="99">
        <v>28</v>
      </c>
      <c r="D40" s="76">
        <v>0.86</v>
      </c>
      <c r="E40" s="77">
        <v>0.86</v>
      </c>
    </row>
    <row r="41" spans="1:5" x14ac:dyDescent="0.25">
      <c r="A41" s="75" t="s">
        <v>934</v>
      </c>
      <c r="B41" s="98">
        <v>5</v>
      </c>
      <c r="C41" s="99">
        <v>1</v>
      </c>
      <c r="D41" s="76">
        <v>0.86</v>
      </c>
      <c r="E41" s="77">
        <v>0.86</v>
      </c>
    </row>
    <row r="42" spans="1:5" x14ac:dyDescent="0.25">
      <c r="A42" s="75" t="s">
        <v>935</v>
      </c>
      <c r="B42" s="98">
        <v>1</v>
      </c>
      <c r="C42" s="99">
        <v>19</v>
      </c>
      <c r="D42" s="76">
        <v>0.85</v>
      </c>
      <c r="E42" s="77">
        <v>0.85</v>
      </c>
    </row>
    <row r="43" spans="1:5" x14ac:dyDescent="0.25">
      <c r="A43" s="75" t="s">
        <v>936</v>
      </c>
      <c r="B43" s="98">
        <v>1</v>
      </c>
      <c r="C43" s="99">
        <v>16</v>
      </c>
      <c r="D43" s="76">
        <v>0.85</v>
      </c>
      <c r="E43" s="77">
        <v>0.85</v>
      </c>
    </row>
    <row r="44" spans="1:5" x14ac:dyDescent="0.25">
      <c r="A44" s="75" t="s">
        <v>937</v>
      </c>
      <c r="B44" s="98">
        <v>1</v>
      </c>
      <c r="C44" s="99">
        <v>26</v>
      </c>
      <c r="D44" s="76">
        <v>0.85</v>
      </c>
      <c r="E44" s="77">
        <v>0.85</v>
      </c>
    </row>
    <row r="45" spans="1:5" x14ac:dyDescent="0.25">
      <c r="A45" s="75" t="s">
        <v>938</v>
      </c>
      <c r="B45" s="98">
        <v>1</v>
      </c>
      <c r="C45" s="99">
        <v>19</v>
      </c>
      <c r="D45" s="76">
        <v>0.85</v>
      </c>
      <c r="E45" s="77">
        <v>0.85</v>
      </c>
    </row>
    <row r="46" spans="1:5" x14ac:dyDescent="0.25">
      <c r="A46" s="75" t="s">
        <v>939</v>
      </c>
      <c r="B46" s="98">
        <v>3</v>
      </c>
      <c r="C46" s="99">
        <v>1</v>
      </c>
      <c r="D46" s="76">
        <v>0.85</v>
      </c>
      <c r="E46" s="77">
        <v>0.85</v>
      </c>
    </row>
    <row r="47" spans="1:5" x14ac:dyDescent="0.25">
      <c r="A47" s="75" t="s">
        <v>940</v>
      </c>
      <c r="B47" s="98">
        <v>1</v>
      </c>
      <c r="C47" s="99">
        <v>2</v>
      </c>
      <c r="D47" s="76">
        <v>0.85</v>
      </c>
      <c r="E47" s="77">
        <v>0.85</v>
      </c>
    </row>
    <row r="48" spans="1:5" x14ac:dyDescent="0.25">
      <c r="A48" s="75" t="s">
        <v>941</v>
      </c>
      <c r="B48" s="98">
        <v>3</v>
      </c>
      <c r="C48" s="99">
        <v>1</v>
      </c>
      <c r="D48" s="76">
        <v>0.84</v>
      </c>
      <c r="E48" s="77">
        <v>0.84</v>
      </c>
    </row>
    <row r="49" spans="1:5" x14ac:dyDescent="0.25">
      <c r="A49" s="75" t="s">
        <v>942</v>
      </c>
      <c r="B49" s="98">
        <v>1</v>
      </c>
      <c r="C49" s="99">
        <v>2</v>
      </c>
      <c r="D49" s="76">
        <v>0.84</v>
      </c>
      <c r="E49" s="77">
        <v>0.84</v>
      </c>
    </row>
    <row r="50" spans="1:5" x14ac:dyDescent="0.25">
      <c r="A50" s="75" t="s">
        <v>943</v>
      </c>
      <c r="B50" s="98">
        <v>1</v>
      </c>
      <c r="C50" s="99">
        <v>10</v>
      </c>
      <c r="D50" s="76">
        <v>0.83000000000000007</v>
      </c>
      <c r="E50" s="77">
        <v>0.83000000000000007</v>
      </c>
    </row>
    <row r="51" spans="1:5" x14ac:dyDescent="0.25">
      <c r="A51" s="75" t="s">
        <v>944</v>
      </c>
      <c r="B51" s="98">
        <v>1</v>
      </c>
      <c r="C51" s="99">
        <v>17</v>
      </c>
      <c r="D51" s="76">
        <v>0.82000000000000006</v>
      </c>
      <c r="E51" s="77">
        <v>0.82000000000000006</v>
      </c>
    </row>
    <row r="52" spans="1:5" x14ac:dyDescent="0.25">
      <c r="A52" s="75" t="s">
        <v>945</v>
      </c>
      <c r="B52" s="98">
        <v>1</v>
      </c>
      <c r="C52" s="99">
        <v>38</v>
      </c>
      <c r="D52" s="76">
        <v>0.76</v>
      </c>
      <c r="E52" s="77">
        <v>0.76</v>
      </c>
    </row>
    <row r="53" spans="1:5" x14ac:dyDescent="0.25">
      <c r="A53" s="75" t="s">
        <v>946</v>
      </c>
      <c r="B53" s="98">
        <v>1</v>
      </c>
      <c r="C53" s="99">
        <v>6</v>
      </c>
      <c r="D53" s="76">
        <v>0.74</v>
      </c>
      <c r="E53" s="77">
        <v>0.74</v>
      </c>
    </row>
    <row r="54" spans="1:5" x14ac:dyDescent="0.25">
      <c r="A54" s="75" t="s">
        <v>947</v>
      </c>
      <c r="B54" s="98">
        <v>1</v>
      </c>
      <c r="C54" s="99">
        <v>10</v>
      </c>
      <c r="D54" s="76">
        <v>0.74</v>
      </c>
      <c r="E54" s="77">
        <v>0.74</v>
      </c>
    </row>
    <row r="55" spans="1:5" x14ac:dyDescent="0.25">
      <c r="A55" s="75" t="s">
        <v>948</v>
      </c>
      <c r="B55" s="98">
        <v>1</v>
      </c>
      <c r="C55" s="99">
        <v>3</v>
      </c>
      <c r="D55" s="76">
        <v>0.74</v>
      </c>
      <c r="E55" s="77">
        <v>0.74</v>
      </c>
    </row>
    <row r="56" spans="1:5" x14ac:dyDescent="0.25">
      <c r="A56" s="75" t="s">
        <v>949</v>
      </c>
      <c r="B56" s="98">
        <v>1</v>
      </c>
      <c r="C56" s="99">
        <v>16</v>
      </c>
      <c r="D56" s="76">
        <v>0.73</v>
      </c>
      <c r="E56" s="77">
        <v>0.73</v>
      </c>
    </row>
    <row r="57" spans="1:5" x14ac:dyDescent="0.25">
      <c r="A57" s="75" t="s">
        <v>950</v>
      </c>
      <c r="B57" s="98">
        <v>1</v>
      </c>
      <c r="C57" s="99">
        <v>22</v>
      </c>
      <c r="D57" s="76">
        <v>0.73</v>
      </c>
      <c r="E57" s="77">
        <v>0.73</v>
      </c>
    </row>
    <row r="58" spans="1:5" x14ac:dyDescent="0.25">
      <c r="A58" s="75" t="s">
        <v>951</v>
      </c>
      <c r="B58" s="98">
        <v>1</v>
      </c>
      <c r="C58" s="99">
        <v>11</v>
      </c>
      <c r="D58" s="76">
        <v>0.73</v>
      </c>
      <c r="E58" s="77">
        <v>0.73</v>
      </c>
    </row>
    <row r="59" spans="1:5" x14ac:dyDescent="0.25">
      <c r="A59" s="75" t="s">
        <v>952</v>
      </c>
      <c r="B59" s="98">
        <v>1</v>
      </c>
      <c r="C59" s="99">
        <v>45</v>
      </c>
      <c r="D59" s="76">
        <v>0.73</v>
      </c>
      <c r="E59" s="77">
        <v>0.73</v>
      </c>
    </row>
    <row r="60" spans="1:5" x14ac:dyDescent="0.25">
      <c r="A60" s="75" t="s">
        <v>953</v>
      </c>
      <c r="B60" s="98">
        <v>1</v>
      </c>
      <c r="C60" s="99">
        <v>1</v>
      </c>
      <c r="D60" s="76">
        <v>0.73</v>
      </c>
      <c r="E60" s="77">
        <v>0.73</v>
      </c>
    </row>
    <row r="61" spans="1:5" x14ac:dyDescent="0.25">
      <c r="A61" s="75" t="s">
        <v>954</v>
      </c>
      <c r="B61" s="98">
        <v>1</v>
      </c>
      <c r="C61" s="99">
        <v>9</v>
      </c>
      <c r="D61" s="76">
        <v>0.72</v>
      </c>
      <c r="E61" s="77">
        <v>0.72</v>
      </c>
    </row>
    <row r="62" spans="1:5" x14ac:dyDescent="0.25">
      <c r="A62" s="75" t="s">
        <v>955</v>
      </c>
      <c r="B62" s="98">
        <v>1</v>
      </c>
      <c r="C62" s="99">
        <v>22</v>
      </c>
      <c r="D62" s="76">
        <v>0.71</v>
      </c>
      <c r="E62" s="77">
        <v>0.71</v>
      </c>
    </row>
    <row r="63" spans="1:5" x14ac:dyDescent="0.25">
      <c r="A63" s="75" t="s">
        <v>956</v>
      </c>
      <c r="B63" s="98">
        <v>1</v>
      </c>
      <c r="C63" s="99">
        <v>15</v>
      </c>
      <c r="D63" s="76">
        <v>0.71</v>
      </c>
      <c r="E63" s="77">
        <v>0.71</v>
      </c>
    </row>
    <row r="64" spans="1:5" x14ac:dyDescent="0.25">
      <c r="A64" s="75" t="s">
        <v>957</v>
      </c>
      <c r="B64" s="98">
        <v>1</v>
      </c>
      <c r="C64" s="99">
        <v>18</v>
      </c>
      <c r="D64" s="76">
        <v>0.70000000000000007</v>
      </c>
      <c r="E64" s="77">
        <v>0.70000000000000007</v>
      </c>
    </row>
    <row r="65" spans="1:5" x14ac:dyDescent="0.25">
      <c r="A65" s="75" t="s">
        <v>958</v>
      </c>
      <c r="B65" s="98">
        <v>1</v>
      </c>
      <c r="C65" s="99">
        <v>1</v>
      </c>
      <c r="D65" s="76">
        <v>0.70000000000000007</v>
      </c>
      <c r="E65" s="77">
        <v>0.70000000000000007</v>
      </c>
    </row>
    <row r="66" spans="1:5" x14ac:dyDescent="0.25">
      <c r="A66" s="75" t="s">
        <v>959</v>
      </c>
      <c r="B66" s="98">
        <v>1</v>
      </c>
      <c r="C66" s="99">
        <v>1</v>
      </c>
      <c r="D66" s="76">
        <v>0.70000000000000007</v>
      </c>
      <c r="E66" s="77">
        <v>0.70000000000000007</v>
      </c>
    </row>
    <row r="67" spans="1:5" x14ac:dyDescent="0.25">
      <c r="A67" s="75" t="s">
        <v>960</v>
      </c>
      <c r="B67" s="98">
        <v>1</v>
      </c>
      <c r="C67" s="99">
        <v>16</v>
      </c>
      <c r="D67" s="76">
        <v>0.69000000000000006</v>
      </c>
      <c r="E67" s="77">
        <v>0.69000000000000006</v>
      </c>
    </row>
    <row r="68" spans="1:5" x14ac:dyDescent="0.25">
      <c r="A68" s="75" t="s">
        <v>961</v>
      </c>
      <c r="B68" s="98">
        <v>1</v>
      </c>
      <c r="C68" s="99">
        <v>64</v>
      </c>
      <c r="D68" s="76">
        <v>0.69000000000000006</v>
      </c>
      <c r="E68" s="77">
        <v>0.69000000000000006</v>
      </c>
    </row>
    <row r="69" spans="1:5" x14ac:dyDescent="0.25">
      <c r="A69" s="75" t="s">
        <v>962</v>
      </c>
      <c r="B69" s="98">
        <v>8</v>
      </c>
      <c r="C69" s="99">
        <v>1</v>
      </c>
      <c r="D69" s="76">
        <v>0.69000000000000006</v>
      </c>
      <c r="E69" s="77">
        <v>0.69000000000000006</v>
      </c>
    </row>
    <row r="70" spans="1:5" x14ac:dyDescent="0.25">
      <c r="A70" s="75" t="s">
        <v>963</v>
      </c>
      <c r="B70" s="98">
        <v>2</v>
      </c>
      <c r="C70" s="99">
        <v>1</v>
      </c>
      <c r="D70" s="76">
        <v>0.69000000000000006</v>
      </c>
      <c r="E70" s="77">
        <v>0.69000000000000006</v>
      </c>
    </row>
    <row r="71" spans="1:5" x14ac:dyDescent="0.25">
      <c r="A71" s="75" t="s">
        <v>964</v>
      </c>
      <c r="B71" s="98">
        <v>9</v>
      </c>
      <c r="C71" s="99">
        <v>1</v>
      </c>
      <c r="D71" s="76">
        <v>0.68</v>
      </c>
      <c r="E71" s="77">
        <v>0.69000000000000006</v>
      </c>
    </row>
    <row r="72" spans="1:5" x14ac:dyDescent="0.25">
      <c r="A72" s="75" t="s">
        <v>965</v>
      </c>
      <c r="B72" s="98">
        <v>2</v>
      </c>
      <c r="C72" s="99">
        <v>1</v>
      </c>
      <c r="D72" s="76">
        <v>0.69000000000000006</v>
      </c>
      <c r="E72" s="77">
        <v>0.69000000000000006</v>
      </c>
    </row>
    <row r="73" spans="1:5" x14ac:dyDescent="0.25">
      <c r="A73" s="75" t="s">
        <v>966</v>
      </c>
      <c r="B73" s="98">
        <v>1</v>
      </c>
      <c r="C73" s="99">
        <v>1</v>
      </c>
      <c r="D73" s="76">
        <v>0.69000000000000006</v>
      </c>
      <c r="E73" s="77">
        <v>0.69000000000000006</v>
      </c>
    </row>
    <row r="74" spans="1:5" x14ac:dyDescent="0.25">
      <c r="A74" s="75" t="s">
        <v>967</v>
      </c>
      <c r="B74" s="98">
        <v>1</v>
      </c>
      <c r="C74" s="99">
        <v>40</v>
      </c>
      <c r="D74" s="76">
        <v>0.68</v>
      </c>
      <c r="E74" s="77">
        <v>0.68</v>
      </c>
    </row>
    <row r="75" spans="1:5" x14ac:dyDescent="0.25">
      <c r="A75" s="75" t="s">
        <v>968</v>
      </c>
      <c r="B75" s="98">
        <v>1</v>
      </c>
      <c r="C75" s="99">
        <v>32</v>
      </c>
      <c r="D75" s="76">
        <v>0.69000000000000006</v>
      </c>
      <c r="E75" s="77">
        <v>0.68</v>
      </c>
    </row>
    <row r="76" spans="1:5" x14ac:dyDescent="0.25">
      <c r="A76" s="75" t="s">
        <v>969</v>
      </c>
      <c r="B76" s="98">
        <v>1</v>
      </c>
      <c r="C76" s="99">
        <v>9</v>
      </c>
      <c r="D76" s="76">
        <v>0.68</v>
      </c>
      <c r="E76" s="77">
        <v>0.68</v>
      </c>
    </row>
    <row r="77" spans="1:5" x14ac:dyDescent="0.25">
      <c r="A77" s="75" t="s">
        <v>970</v>
      </c>
      <c r="B77" s="98">
        <v>1</v>
      </c>
      <c r="C77" s="99">
        <v>15</v>
      </c>
      <c r="D77" s="76">
        <v>0.68</v>
      </c>
      <c r="E77" s="77">
        <v>0.68</v>
      </c>
    </row>
    <row r="78" spans="1:5" x14ac:dyDescent="0.25">
      <c r="A78" s="75" t="s">
        <v>971</v>
      </c>
      <c r="B78" s="98">
        <v>1</v>
      </c>
      <c r="C78" s="99">
        <v>3</v>
      </c>
      <c r="D78" s="76">
        <v>0.68</v>
      </c>
      <c r="E78" s="77">
        <v>0.68</v>
      </c>
    </row>
    <row r="79" spans="1:5" x14ac:dyDescent="0.25">
      <c r="A79" s="75" t="s">
        <v>972</v>
      </c>
      <c r="B79" s="98">
        <v>1</v>
      </c>
      <c r="C79" s="99">
        <v>35</v>
      </c>
      <c r="D79" s="76">
        <v>0.66</v>
      </c>
      <c r="E79" s="77">
        <v>0.66</v>
      </c>
    </row>
    <row r="80" spans="1:5" x14ac:dyDescent="0.25">
      <c r="A80" s="75" t="s">
        <v>973</v>
      </c>
      <c r="B80" s="98">
        <v>1</v>
      </c>
      <c r="C80" s="99">
        <v>25</v>
      </c>
      <c r="D80" s="76">
        <v>0.66</v>
      </c>
      <c r="E80" s="77">
        <v>0.66</v>
      </c>
    </row>
    <row r="81" spans="1:5" x14ac:dyDescent="0.25">
      <c r="A81" s="75" t="s">
        <v>974</v>
      </c>
      <c r="B81" s="98">
        <v>2</v>
      </c>
      <c r="C81" s="99">
        <v>1</v>
      </c>
      <c r="D81" s="76">
        <v>0.66</v>
      </c>
      <c r="E81" s="77">
        <v>0.66</v>
      </c>
    </row>
    <row r="82" spans="1:5" x14ac:dyDescent="0.25">
      <c r="A82" s="75" t="s">
        <v>975</v>
      </c>
      <c r="B82" s="98">
        <v>1</v>
      </c>
      <c r="C82" s="99">
        <v>1</v>
      </c>
      <c r="D82" s="76">
        <v>0.66</v>
      </c>
      <c r="E82" s="77">
        <v>0.66</v>
      </c>
    </row>
    <row r="83" spans="1:5" x14ac:dyDescent="0.25">
      <c r="A83" s="75" t="s">
        <v>976</v>
      </c>
      <c r="B83" s="98">
        <v>5</v>
      </c>
      <c r="C83" s="99">
        <v>1</v>
      </c>
      <c r="D83" s="76">
        <v>0.66</v>
      </c>
      <c r="E83" s="77">
        <v>0.66</v>
      </c>
    </row>
    <row r="84" spans="1:5" x14ac:dyDescent="0.25">
      <c r="A84" s="75" t="s">
        <v>977</v>
      </c>
      <c r="B84" s="98">
        <v>1</v>
      </c>
      <c r="C84" s="99">
        <v>31</v>
      </c>
      <c r="D84" s="76">
        <v>0.65</v>
      </c>
      <c r="E84" s="77">
        <v>0.65</v>
      </c>
    </row>
    <row r="85" spans="1:5" x14ac:dyDescent="0.25">
      <c r="A85" s="75" t="s">
        <v>978</v>
      </c>
      <c r="B85" s="98">
        <v>1</v>
      </c>
      <c r="C85" s="99">
        <v>46</v>
      </c>
      <c r="D85" s="76">
        <v>0.66</v>
      </c>
      <c r="E85" s="77">
        <v>0.65</v>
      </c>
    </row>
    <row r="86" spans="1:5" x14ac:dyDescent="0.25">
      <c r="A86" s="75" t="s">
        <v>979</v>
      </c>
      <c r="B86" s="98">
        <v>1</v>
      </c>
      <c r="C86" s="99">
        <v>58</v>
      </c>
      <c r="D86" s="76">
        <v>0.65</v>
      </c>
      <c r="E86" s="77">
        <v>0.65</v>
      </c>
    </row>
    <row r="87" spans="1:5" x14ac:dyDescent="0.25">
      <c r="A87" s="75" t="s">
        <v>980</v>
      </c>
      <c r="B87" s="98">
        <v>1</v>
      </c>
      <c r="C87" s="99">
        <v>22</v>
      </c>
      <c r="D87" s="76">
        <v>0.65</v>
      </c>
      <c r="E87" s="77">
        <v>0.65</v>
      </c>
    </row>
    <row r="88" spans="1:5" x14ac:dyDescent="0.25">
      <c r="A88" s="75" t="s">
        <v>981</v>
      </c>
      <c r="B88" s="98">
        <v>1</v>
      </c>
      <c r="C88" s="99">
        <v>1</v>
      </c>
      <c r="D88" s="76">
        <v>0.65</v>
      </c>
      <c r="E88" s="77">
        <v>0.65</v>
      </c>
    </row>
    <row r="89" spans="1:5" x14ac:dyDescent="0.25">
      <c r="A89" s="75" t="s">
        <v>982</v>
      </c>
      <c r="B89" s="98">
        <v>1</v>
      </c>
      <c r="C89" s="99">
        <v>3</v>
      </c>
      <c r="D89" s="76">
        <v>0.64</v>
      </c>
      <c r="E89" s="77">
        <v>0.64</v>
      </c>
    </row>
    <row r="90" spans="1:5" x14ac:dyDescent="0.25">
      <c r="A90" s="75" t="s">
        <v>983</v>
      </c>
      <c r="B90" s="98">
        <v>1</v>
      </c>
      <c r="C90" s="99">
        <v>7</v>
      </c>
      <c r="D90" s="76">
        <v>0.63</v>
      </c>
      <c r="E90" s="77">
        <v>0.63</v>
      </c>
    </row>
    <row r="91" spans="1:5" x14ac:dyDescent="0.25">
      <c r="A91" s="75" t="s">
        <v>984</v>
      </c>
      <c r="B91" s="98">
        <v>1</v>
      </c>
      <c r="C91" s="99">
        <v>1</v>
      </c>
      <c r="D91" s="76">
        <v>0.63</v>
      </c>
      <c r="E91" s="77">
        <v>0.63</v>
      </c>
    </row>
    <row r="92" spans="1:5" x14ac:dyDescent="0.25">
      <c r="A92" s="75" t="s">
        <v>985</v>
      </c>
      <c r="B92" s="98">
        <v>1</v>
      </c>
      <c r="C92" s="99">
        <v>2</v>
      </c>
      <c r="D92" s="76">
        <v>0.62</v>
      </c>
      <c r="E92" s="77">
        <v>0.62</v>
      </c>
    </row>
    <row r="93" spans="1:5" x14ac:dyDescent="0.25">
      <c r="A93" s="75" t="s">
        <v>986</v>
      </c>
      <c r="B93" s="98">
        <v>1</v>
      </c>
      <c r="C93" s="99">
        <v>1</v>
      </c>
      <c r="D93" s="76">
        <v>0.62</v>
      </c>
      <c r="E93" s="77">
        <v>0.62</v>
      </c>
    </row>
    <row r="94" spans="1:5" x14ac:dyDescent="0.25">
      <c r="A94" s="75" t="s">
        <v>987</v>
      </c>
      <c r="B94" s="98">
        <v>1</v>
      </c>
      <c r="C94" s="99">
        <v>4</v>
      </c>
      <c r="D94" s="76">
        <v>0.62</v>
      </c>
      <c r="E94" s="77">
        <v>0.62</v>
      </c>
    </row>
    <row r="95" spans="1:5" x14ac:dyDescent="0.25">
      <c r="A95" s="75" t="s">
        <v>988</v>
      </c>
      <c r="B95" s="98">
        <v>1</v>
      </c>
      <c r="C95" s="99">
        <v>18</v>
      </c>
      <c r="D95" s="76">
        <v>0.62</v>
      </c>
      <c r="E95" s="77">
        <v>0.62</v>
      </c>
    </row>
    <row r="96" spans="1:5" x14ac:dyDescent="0.25">
      <c r="A96" s="75" t="s">
        <v>989</v>
      </c>
      <c r="B96" s="98">
        <v>6</v>
      </c>
      <c r="C96" s="99">
        <v>1</v>
      </c>
      <c r="D96" s="76">
        <v>0.62</v>
      </c>
      <c r="E96" s="77">
        <v>0.62</v>
      </c>
    </row>
    <row r="97" spans="1:5" x14ac:dyDescent="0.25">
      <c r="A97" s="75" t="s">
        <v>990</v>
      </c>
      <c r="B97" s="98">
        <v>2</v>
      </c>
      <c r="C97" s="99">
        <v>1</v>
      </c>
      <c r="D97" s="76">
        <v>0.61</v>
      </c>
      <c r="E97" s="77">
        <v>0.61</v>
      </c>
    </row>
    <row r="98" spans="1:5" x14ac:dyDescent="0.25">
      <c r="A98" s="75" t="s">
        <v>991</v>
      </c>
      <c r="B98" s="98">
        <v>1</v>
      </c>
      <c r="C98" s="99">
        <v>152</v>
      </c>
      <c r="D98" s="76">
        <v>0.61</v>
      </c>
      <c r="E98" s="77">
        <v>0.61</v>
      </c>
    </row>
    <row r="99" spans="1:5" x14ac:dyDescent="0.25">
      <c r="A99" s="75" t="s">
        <v>992</v>
      </c>
      <c r="B99" s="98">
        <v>1</v>
      </c>
      <c r="C99" s="99">
        <v>49</v>
      </c>
      <c r="D99" s="76">
        <v>0.61</v>
      </c>
      <c r="E99" s="77">
        <v>0.61</v>
      </c>
    </row>
    <row r="100" spans="1:5" x14ac:dyDescent="0.25">
      <c r="A100" s="75" t="s">
        <v>993</v>
      </c>
      <c r="B100" s="98">
        <v>1</v>
      </c>
      <c r="C100" s="99">
        <v>1</v>
      </c>
      <c r="D100" s="76">
        <v>0.6</v>
      </c>
      <c r="E100" s="77">
        <v>0.6</v>
      </c>
    </row>
    <row r="101" spans="1:5" x14ac:dyDescent="0.25">
      <c r="A101" s="75" t="s">
        <v>994</v>
      </c>
      <c r="B101" s="98">
        <v>1</v>
      </c>
      <c r="C101" s="99">
        <v>3</v>
      </c>
      <c r="D101" s="76">
        <v>0.6</v>
      </c>
      <c r="E101" s="77">
        <v>0.6</v>
      </c>
    </row>
    <row r="102" spans="1:5" x14ac:dyDescent="0.25">
      <c r="A102" s="75" t="s">
        <v>995</v>
      </c>
      <c r="B102" s="98">
        <v>1</v>
      </c>
      <c r="C102" s="99">
        <v>3</v>
      </c>
      <c r="D102" s="76">
        <v>0.6</v>
      </c>
      <c r="E102" s="77">
        <v>0.6</v>
      </c>
    </row>
    <row r="103" spans="1:5" x14ac:dyDescent="0.25">
      <c r="A103" s="75" t="s">
        <v>996</v>
      </c>
      <c r="B103" s="98">
        <v>6</v>
      </c>
      <c r="C103" s="99">
        <v>1</v>
      </c>
      <c r="D103" s="76">
        <v>0.6</v>
      </c>
      <c r="E103" s="77">
        <v>0.6</v>
      </c>
    </row>
    <row r="104" spans="1:5" x14ac:dyDescent="0.25">
      <c r="A104" s="75" t="s">
        <v>997</v>
      </c>
      <c r="B104" s="98">
        <v>1</v>
      </c>
      <c r="C104" s="99">
        <v>2</v>
      </c>
      <c r="D104" s="76">
        <v>0.59</v>
      </c>
      <c r="E104" s="77">
        <v>0.59</v>
      </c>
    </row>
    <row r="105" spans="1:5" x14ac:dyDescent="0.25">
      <c r="A105" s="75" t="s">
        <v>998</v>
      </c>
      <c r="B105" s="98">
        <v>1</v>
      </c>
      <c r="C105" s="99">
        <v>2</v>
      </c>
      <c r="D105" s="76">
        <v>0.59</v>
      </c>
      <c r="E105" s="77">
        <v>0.59</v>
      </c>
    </row>
    <row r="106" spans="1:5" x14ac:dyDescent="0.25">
      <c r="A106" s="75" t="s">
        <v>999</v>
      </c>
      <c r="B106" s="98">
        <v>1</v>
      </c>
      <c r="C106" s="99">
        <v>118</v>
      </c>
      <c r="D106" s="76">
        <v>0.59</v>
      </c>
      <c r="E106" s="77">
        <v>0.59</v>
      </c>
    </row>
    <row r="107" spans="1:5" x14ac:dyDescent="0.25">
      <c r="A107" s="75" t="s">
        <v>1000</v>
      </c>
      <c r="B107" s="98">
        <v>1</v>
      </c>
      <c r="C107" s="99">
        <v>7</v>
      </c>
      <c r="D107" s="76">
        <v>0.59</v>
      </c>
      <c r="E107" s="77">
        <v>0.59</v>
      </c>
    </row>
    <row r="108" spans="1:5" x14ac:dyDescent="0.25">
      <c r="A108" s="75" t="s">
        <v>1001</v>
      </c>
      <c r="B108" s="98">
        <v>1</v>
      </c>
      <c r="C108" s="99">
        <v>13</v>
      </c>
      <c r="D108" s="76">
        <v>0.59</v>
      </c>
      <c r="E108" s="77">
        <v>0.59</v>
      </c>
    </row>
    <row r="109" spans="1:5" x14ac:dyDescent="0.25">
      <c r="A109" s="75" t="s">
        <v>1002</v>
      </c>
      <c r="B109" s="98">
        <v>1</v>
      </c>
      <c r="C109" s="99">
        <v>57</v>
      </c>
      <c r="D109" s="76">
        <v>0.57999999999999996</v>
      </c>
      <c r="E109" s="77">
        <v>0.57999999999999996</v>
      </c>
    </row>
    <row r="110" spans="1:5" x14ac:dyDescent="0.25">
      <c r="A110" s="75" t="s">
        <v>1003</v>
      </c>
      <c r="B110" s="98">
        <v>1</v>
      </c>
      <c r="C110" s="99">
        <v>37</v>
      </c>
      <c r="D110" s="76">
        <v>0.57999999999999996</v>
      </c>
      <c r="E110" s="77">
        <v>0.57999999999999996</v>
      </c>
    </row>
    <row r="111" spans="1:5" x14ac:dyDescent="0.25">
      <c r="A111" s="75" t="s">
        <v>1004</v>
      </c>
      <c r="B111" s="98">
        <v>1</v>
      </c>
      <c r="C111" s="99">
        <v>9</v>
      </c>
      <c r="D111" s="76">
        <v>0.57000000000000006</v>
      </c>
      <c r="E111" s="77">
        <v>0.57000000000000006</v>
      </c>
    </row>
    <row r="112" spans="1:5" x14ac:dyDescent="0.25">
      <c r="A112" s="75" t="s">
        <v>1005</v>
      </c>
      <c r="B112" s="98">
        <v>1</v>
      </c>
      <c r="C112" s="99">
        <v>49</v>
      </c>
      <c r="D112" s="76">
        <v>0.57000000000000006</v>
      </c>
      <c r="E112" s="77">
        <v>0.57000000000000006</v>
      </c>
    </row>
    <row r="113" spans="1:5" x14ac:dyDescent="0.25">
      <c r="A113" s="75" t="s">
        <v>1006</v>
      </c>
      <c r="B113" s="98">
        <v>11</v>
      </c>
      <c r="C113" s="99">
        <v>1</v>
      </c>
      <c r="D113" s="76">
        <v>0.57000000000000006</v>
      </c>
      <c r="E113" s="77">
        <v>0.57000000000000006</v>
      </c>
    </row>
    <row r="114" spans="1:5" x14ac:dyDescent="0.25">
      <c r="A114" s="75" t="s">
        <v>1007</v>
      </c>
      <c r="B114" s="98">
        <v>1</v>
      </c>
      <c r="C114" s="99">
        <v>3</v>
      </c>
      <c r="D114" s="76">
        <v>0.56000000000000005</v>
      </c>
      <c r="E114" s="77">
        <v>0.56000000000000005</v>
      </c>
    </row>
    <row r="115" spans="1:5" x14ac:dyDescent="0.25">
      <c r="A115" s="75" t="s">
        <v>1008</v>
      </c>
      <c r="B115" s="98">
        <v>1</v>
      </c>
      <c r="C115" s="99">
        <v>11</v>
      </c>
      <c r="D115" s="76">
        <v>0.56000000000000005</v>
      </c>
      <c r="E115" s="77">
        <v>0.56000000000000005</v>
      </c>
    </row>
    <row r="116" spans="1:5" x14ac:dyDescent="0.25">
      <c r="A116" s="75" t="s">
        <v>1009</v>
      </c>
      <c r="B116" s="98">
        <v>1</v>
      </c>
      <c r="C116" s="99">
        <v>2</v>
      </c>
      <c r="D116" s="76">
        <v>0.55000000000000004</v>
      </c>
      <c r="E116" s="77">
        <v>0.55000000000000004</v>
      </c>
    </row>
    <row r="117" spans="1:5" x14ac:dyDescent="0.25">
      <c r="A117" s="75" t="s">
        <v>1010</v>
      </c>
      <c r="B117" s="98">
        <v>1</v>
      </c>
      <c r="C117" s="99">
        <v>17</v>
      </c>
      <c r="D117" s="76">
        <v>0.55000000000000004</v>
      </c>
      <c r="E117" s="77">
        <v>0.55000000000000004</v>
      </c>
    </row>
    <row r="118" spans="1:5" x14ac:dyDescent="0.25">
      <c r="A118" s="75" t="s">
        <v>1011</v>
      </c>
      <c r="B118" s="98">
        <v>1</v>
      </c>
      <c r="C118" s="99">
        <v>2</v>
      </c>
      <c r="D118" s="76">
        <v>0.55000000000000004</v>
      </c>
      <c r="E118" s="77">
        <v>0.55000000000000004</v>
      </c>
    </row>
    <row r="119" spans="1:5" x14ac:dyDescent="0.25">
      <c r="A119" s="75" t="s">
        <v>1012</v>
      </c>
      <c r="B119" s="98">
        <v>1</v>
      </c>
      <c r="C119" s="99">
        <v>1</v>
      </c>
      <c r="D119" s="76">
        <v>0.55000000000000004</v>
      </c>
      <c r="E119" s="77">
        <v>0.55000000000000004</v>
      </c>
    </row>
    <row r="120" spans="1:5" x14ac:dyDescent="0.25">
      <c r="A120" s="75" t="s">
        <v>1013</v>
      </c>
      <c r="B120" s="98">
        <v>3</v>
      </c>
      <c r="C120" s="99">
        <v>1</v>
      </c>
      <c r="D120" s="76">
        <v>0.55000000000000004</v>
      </c>
      <c r="E120" s="77">
        <v>0.55000000000000004</v>
      </c>
    </row>
    <row r="121" spans="1:5" x14ac:dyDescent="0.25">
      <c r="A121" s="75" t="s">
        <v>1014</v>
      </c>
      <c r="B121" s="98">
        <v>1</v>
      </c>
      <c r="C121" s="99">
        <v>1</v>
      </c>
      <c r="D121" s="76">
        <v>0.54</v>
      </c>
      <c r="E121" s="77">
        <v>0.54</v>
      </c>
    </row>
    <row r="122" spans="1:5" x14ac:dyDescent="0.25">
      <c r="A122" s="75" t="s">
        <v>1015</v>
      </c>
      <c r="B122" s="98">
        <v>1</v>
      </c>
      <c r="C122" s="99">
        <v>4</v>
      </c>
      <c r="D122" s="76">
        <v>0.54</v>
      </c>
      <c r="E122" s="77">
        <v>0.54</v>
      </c>
    </row>
    <row r="123" spans="1:5" x14ac:dyDescent="0.25">
      <c r="A123" s="75" t="s">
        <v>1016</v>
      </c>
      <c r="B123" s="98">
        <v>3</v>
      </c>
      <c r="C123" s="99">
        <v>1</v>
      </c>
      <c r="D123" s="76">
        <v>0.54</v>
      </c>
      <c r="E123" s="77">
        <v>0.54</v>
      </c>
    </row>
    <row r="124" spans="1:5" x14ac:dyDescent="0.25">
      <c r="A124" s="75" t="s">
        <v>1017</v>
      </c>
      <c r="B124" s="98">
        <v>3</v>
      </c>
      <c r="C124" s="99">
        <v>1</v>
      </c>
      <c r="D124" s="76">
        <v>0.54</v>
      </c>
      <c r="E124" s="77">
        <v>0.54</v>
      </c>
    </row>
    <row r="125" spans="1:5" x14ac:dyDescent="0.25">
      <c r="A125" s="75" t="s">
        <v>1018</v>
      </c>
      <c r="B125" s="98">
        <v>1</v>
      </c>
      <c r="C125" s="99">
        <v>20</v>
      </c>
      <c r="D125" s="76">
        <v>0.54</v>
      </c>
      <c r="E125" s="77">
        <v>0.54</v>
      </c>
    </row>
    <row r="126" spans="1:5" x14ac:dyDescent="0.25">
      <c r="A126" s="75" t="s">
        <v>1019</v>
      </c>
      <c r="B126" s="98">
        <v>1</v>
      </c>
      <c r="C126" s="99">
        <v>4</v>
      </c>
      <c r="D126" s="76">
        <v>0.54</v>
      </c>
      <c r="E126" s="77">
        <v>0.54</v>
      </c>
    </row>
    <row r="127" spans="1:5" x14ac:dyDescent="0.25">
      <c r="A127" s="75" t="s">
        <v>1020</v>
      </c>
      <c r="B127" s="98">
        <v>1</v>
      </c>
      <c r="C127" s="99">
        <v>9</v>
      </c>
      <c r="D127" s="76">
        <v>0.54</v>
      </c>
      <c r="E127" s="77">
        <v>0.54</v>
      </c>
    </row>
    <row r="128" spans="1:5" x14ac:dyDescent="0.25">
      <c r="A128" s="75" t="s">
        <v>1021</v>
      </c>
      <c r="B128" s="98">
        <v>1</v>
      </c>
      <c r="C128" s="99">
        <v>6</v>
      </c>
      <c r="D128" s="76">
        <v>0.54</v>
      </c>
      <c r="E128" s="77">
        <v>0.54</v>
      </c>
    </row>
    <row r="129" spans="1:5" x14ac:dyDescent="0.25">
      <c r="A129" s="75" t="s">
        <v>1022</v>
      </c>
      <c r="B129" s="98">
        <v>1</v>
      </c>
      <c r="C129" s="99">
        <v>3</v>
      </c>
      <c r="D129" s="76">
        <v>0.53</v>
      </c>
      <c r="E129" s="77">
        <v>0.53</v>
      </c>
    </row>
    <row r="130" spans="1:5" x14ac:dyDescent="0.25">
      <c r="A130" s="75" t="s">
        <v>1023</v>
      </c>
      <c r="B130" s="98">
        <v>3</v>
      </c>
      <c r="C130" s="99">
        <v>1</v>
      </c>
      <c r="D130" s="76">
        <v>0.53</v>
      </c>
      <c r="E130" s="77">
        <v>0.53</v>
      </c>
    </row>
    <row r="131" spans="1:5" x14ac:dyDescent="0.25">
      <c r="A131" s="75" t="s">
        <v>1024</v>
      </c>
      <c r="B131" s="98">
        <v>1</v>
      </c>
      <c r="C131" s="99">
        <v>1</v>
      </c>
      <c r="D131" s="76">
        <v>0.52</v>
      </c>
      <c r="E131" s="77">
        <v>0.52</v>
      </c>
    </row>
    <row r="132" spans="1:5" x14ac:dyDescent="0.25">
      <c r="A132" s="75" t="s">
        <v>1025</v>
      </c>
      <c r="B132" s="98">
        <v>1</v>
      </c>
      <c r="C132" s="99">
        <v>3</v>
      </c>
      <c r="D132" s="76">
        <v>0.52</v>
      </c>
      <c r="E132" s="77">
        <v>0.52</v>
      </c>
    </row>
    <row r="133" spans="1:5" x14ac:dyDescent="0.25">
      <c r="A133" s="75" t="s">
        <v>1026</v>
      </c>
      <c r="B133" s="98">
        <v>1</v>
      </c>
      <c r="C133" s="99">
        <v>79</v>
      </c>
      <c r="D133" s="76">
        <v>0.52</v>
      </c>
      <c r="E133" s="77">
        <v>0.52</v>
      </c>
    </row>
    <row r="134" spans="1:5" x14ac:dyDescent="0.25">
      <c r="A134" s="75" t="s">
        <v>1027</v>
      </c>
      <c r="B134" s="98">
        <v>1</v>
      </c>
      <c r="C134" s="99">
        <v>7</v>
      </c>
      <c r="D134" s="76">
        <v>0.52</v>
      </c>
      <c r="E134" s="77">
        <v>0.52</v>
      </c>
    </row>
    <row r="135" spans="1:5" x14ac:dyDescent="0.25">
      <c r="A135" s="75" t="s">
        <v>1028</v>
      </c>
      <c r="B135" s="98">
        <v>1</v>
      </c>
      <c r="C135" s="99">
        <v>4</v>
      </c>
      <c r="D135" s="76">
        <v>0.52</v>
      </c>
      <c r="E135" s="77">
        <v>0.52</v>
      </c>
    </row>
    <row r="136" spans="1:5" x14ac:dyDescent="0.25">
      <c r="A136" s="75" t="s">
        <v>1029</v>
      </c>
      <c r="B136" s="98">
        <v>1</v>
      </c>
      <c r="C136" s="99">
        <v>40</v>
      </c>
      <c r="D136" s="76">
        <v>0.52</v>
      </c>
      <c r="E136" s="77">
        <v>0.52</v>
      </c>
    </row>
    <row r="137" spans="1:5" x14ac:dyDescent="0.25">
      <c r="A137" s="75" t="s">
        <v>1030</v>
      </c>
      <c r="B137" s="98">
        <v>1</v>
      </c>
      <c r="C137" s="99">
        <v>16</v>
      </c>
      <c r="D137" s="76">
        <v>0.51</v>
      </c>
      <c r="E137" s="77">
        <v>0.51</v>
      </c>
    </row>
    <row r="138" spans="1:5" x14ac:dyDescent="0.25">
      <c r="A138" s="75" t="s">
        <v>1031</v>
      </c>
      <c r="B138" s="98">
        <v>1</v>
      </c>
      <c r="C138" s="99">
        <v>7</v>
      </c>
      <c r="D138" s="76">
        <v>0.51</v>
      </c>
      <c r="E138" s="77">
        <v>0.51</v>
      </c>
    </row>
    <row r="139" spans="1:5" x14ac:dyDescent="0.25">
      <c r="A139" s="75" t="s">
        <v>1032</v>
      </c>
      <c r="B139" s="98">
        <v>1</v>
      </c>
      <c r="C139" s="99">
        <v>5</v>
      </c>
      <c r="D139" s="76">
        <v>0.51</v>
      </c>
      <c r="E139" s="77">
        <v>0.51</v>
      </c>
    </row>
    <row r="140" spans="1:5" x14ac:dyDescent="0.25">
      <c r="A140" s="75" t="s">
        <v>1033</v>
      </c>
      <c r="B140" s="98">
        <v>1</v>
      </c>
      <c r="C140" s="99">
        <v>23</v>
      </c>
      <c r="D140" s="76">
        <v>0.51</v>
      </c>
      <c r="E140" s="77">
        <v>0.51</v>
      </c>
    </row>
    <row r="141" spans="1:5" x14ac:dyDescent="0.25">
      <c r="A141" s="75" t="s">
        <v>1034</v>
      </c>
      <c r="B141" s="98">
        <v>1</v>
      </c>
      <c r="C141" s="99">
        <v>7</v>
      </c>
      <c r="D141" s="76">
        <v>0.52</v>
      </c>
      <c r="E141" s="77">
        <v>0.51</v>
      </c>
    </row>
    <row r="142" spans="1:5" x14ac:dyDescent="0.25">
      <c r="A142" s="75" t="s">
        <v>1035</v>
      </c>
      <c r="B142" s="98">
        <v>1</v>
      </c>
      <c r="C142" s="99">
        <v>4</v>
      </c>
      <c r="D142" s="76">
        <v>0.5</v>
      </c>
      <c r="E142" s="77">
        <v>0.5</v>
      </c>
    </row>
    <row r="143" spans="1:5" x14ac:dyDescent="0.25">
      <c r="A143" s="75" t="s">
        <v>1036</v>
      </c>
      <c r="B143" s="98">
        <v>1</v>
      </c>
      <c r="C143" s="99">
        <v>6</v>
      </c>
      <c r="D143" s="76">
        <v>0.5</v>
      </c>
      <c r="E143" s="77">
        <v>0.5</v>
      </c>
    </row>
    <row r="144" spans="1:5" x14ac:dyDescent="0.25">
      <c r="A144" s="75" t="s">
        <v>1037</v>
      </c>
      <c r="B144" s="98">
        <v>1</v>
      </c>
      <c r="C144" s="99">
        <v>2</v>
      </c>
      <c r="D144" s="76">
        <v>0.5</v>
      </c>
      <c r="E144" s="77">
        <v>0.5</v>
      </c>
    </row>
    <row r="145" spans="1:5" x14ac:dyDescent="0.25">
      <c r="A145" s="75" t="s">
        <v>1038</v>
      </c>
      <c r="B145" s="98">
        <v>1</v>
      </c>
      <c r="C145" s="99">
        <v>26</v>
      </c>
      <c r="D145" s="76">
        <v>0.5</v>
      </c>
      <c r="E145" s="77">
        <v>0.5</v>
      </c>
    </row>
    <row r="146" spans="1:5" x14ac:dyDescent="0.25">
      <c r="A146" s="75" t="s">
        <v>1039</v>
      </c>
      <c r="B146" s="98">
        <v>1</v>
      </c>
      <c r="C146" s="99">
        <v>24</v>
      </c>
      <c r="D146" s="76">
        <v>0.5</v>
      </c>
      <c r="E146" s="77">
        <v>0.5</v>
      </c>
    </row>
    <row r="147" spans="1:5" x14ac:dyDescent="0.25">
      <c r="A147" s="75" t="s">
        <v>1040</v>
      </c>
      <c r="B147" s="98">
        <v>1</v>
      </c>
      <c r="C147" s="99">
        <v>5</v>
      </c>
      <c r="D147" s="76">
        <v>0.5</v>
      </c>
      <c r="E147" s="77">
        <v>0.5</v>
      </c>
    </row>
    <row r="148" spans="1:5" x14ac:dyDescent="0.25">
      <c r="A148" s="75" t="s">
        <v>1041</v>
      </c>
      <c r="B148" s="98">
        <v>7</v>
      </c>
      <c r="C148" s="99">
        <v>1</v>
      </c>
      <c r="D148" s="76">
        <v>0.5</v>
      </c>
      <c r="E148" s="77">
        <v>0.5</v>
      </c>
    </row>
    <row r="149" spans="1:5" x14ac:dyDescent="0.25">
      <c r="A149" s="75" t="s">
        <v>1042</v>
      </c>
      <c r="B149" s="98">
        <v>4</v>
      </c>
      <c r="C149" s="99">
        <v>1</v>
      </c>
      <c r="D149" s="76">
        <v>0.5</v>
      </c>
      <c r="E149" s="77">
        <v>0.5</v>
      </c>
    </row>
    <row r="150" spans="1:5" x14ac:dyDescent="0.25">
      <c r="A150" s="75" t="s">
        <v>1043</v>
      </c>
      <c r="B150" s="98">
        <v>2</v>
      </c>
      <c r="C150" s="99">
        <v>1</v>
      </c>
      <c r="D150" s="76">
        <v>0.49</v>
      </c>
      <c r="E150" s="77">
        <v>0.49</v>
      </c>
    </row>
    <row r="151" spans="1:5" x14ac:dyDescent="0.25">
      <c r="A151" s="75" t="s">
        <v>1044</v>
      </c>
      <c r="B151" s="98">
        <v>1</v>
      </c>
      <c r="C151" s="99">
        <v>1</v>
      </c>
      <c r="D151" s="76">
        <v>0.49</v>
      </c>
      <c r="E151" s="77">
        <v>0.49</v>
      </c>
    </row>
    <row r="152" spans="1:5" x14ac:dyDescent="0.25">
      <c r="A152" s="75" t="s">
        <v>1045</v>
      </c>
      <c r="B152" s="98">
        <v>3</v>
      </c>
      <c r="C152" s="99">
        <v>1</v>
      </c>
      <c r="D152" s="76">
        <v>0.49</v>
      </c>
      <c r="E152" s="77">
        <v>0.49</v>
      </c>
    </row>
    <row r="153" spans="1:5" x14ac:dyDescent="0.25">
      <c r="A153" s="75" t="s">
        <v>1046</v>
      </c>
      <c r="B153" s="98">
        <v>2</v>
      </c>
      <c r="C153" s="99">
        <v>1</v>
      </c>
      <c r="D153" s="76">
        <v>0.49</v>
      </c>
      <c r="E153" s="77">
        <v>0.49</v>
      </c>
    </row>
    <row r="154" spans="1:5" x14ac:dyDescent="0.25">
      <c r="A154" s="75" t="s">
        <v>1047</v>
      </c>
      <c r="B154" s="98">
        <v>1</v>
      </c>
      <c r="C154" s="99">
        <v>11</v>
      </c>
      <c r="D154" s="76">
        <v>0.49</v>
      </c>
      <c r="E154" s="77">
        <v>0.49</v>
      </c>
    </row>
    <row r="155" spans="1:5" x14ac:dyDescent="0.25">
      <c r="A155" s="75" t="s">
        <v>1048</v>
      </c>
      <c r="B155" s="98">
        <v>1</v>
      </c>
      <c r="C155" s="99">
        <v>9</v>
      </c>
      <c r="D155" s="76">
        <v>0.49</v>
      </c>
      <c r="E155" s="77">
        <v>0.49</v>
      </c>
    </row>
    <row r="156" spans="1:5" x14ac:dyDescent="0.25">
      <c r="A156" s="75" t="s">
        <v>1049</v>
      </c>
      <c r="B156" s="98">
        <v>3</v>
      </c>
      <c r="C156" s="99">
        <v>1</v>
      </c>
      <c r="D156" s="76">
        <v>0.49</v>
      </c>
      <c r="E156" s="77">
        <v>0.49</v>
      </c>
    </row>
    <row r="157" spans="1:5" x14ac:dyDescent="0.25">
      <c r="A157" s="75" t="s">
        <v>1050</v>
      </c>
      <c r="B157" s="98">
        <v>9</v>
      </c>
      <c r="C157" s="99">
        <v>1</v>
      </c>
      <c r="D157" s="76">
        <v>0.49</v>
      </c>
      <c r="E157" s="77">
        <v>0.49</v>
      </c>
    </row>
    <row r="158" spans="1:5" x14ac:dyDescent="0.25">
      <c r="A158" s="75" t="s">
        <v>1051</v>
      </c>
      <c r="B158" s="98">
        <v>1</v>
      </c>
      <c r="C158" s="99">
        <v>3</v>
      </c>
      <c r="D158" s="76">
        <v>0.48</v>
      </c>
      <c r="E158" s="77">
        <v>0.48</v>
      </c>
    </row>
    <row r="159" spans="1:5" x14ac:dyDescent="0.25">
      <c r="A159" s="75" t="s">
        <v>1052</v>
      </c>
      <c r="B159" s="98">
        <v>1</v>
      </c>
      <c r="C159" s="99">
        <v>2</v>
      </c>
      <c r="D159" s="76">
        <v>0.48</v>
      </c>
      <c r="E159" s="77">
        <v>0.48</v>
      </c>
    </row>
    <row r="160" spans="1:5" x14ac:dyDescent="0.25">
      <c r="A160" s="75" t="s">
        <v>1053</v>
      </c>
      <c r="B160" s="98">
        <v>1</v>
      </c>
      <c r="C160" s="99">
        <v>4</v>
      </c>
      <c r="D160" s="76">
        <v>0.48</v>
      </c>
      <c r="E160" s="77">
        <v>0.48</v>
      </c>
    </row>
    <row r="161" spans="1:5" x14ac:dyDescent="0.25">
      <c r="A161" s="75" t="s">
        <v>1054</v>
      </c>
      <c r="B161" s="98">
        <v>1</v>
      </c>
      <c r="C161" s="99">
        <v>14</v>
      </c>
      <c r="D161" s="76">
        <v>0.48</v>
      </c>
      <c r="E161" s="77">
        <v>0.48</v>
      </c>
    </row>
    <row r="162" spans="1:5" x14ac:dyDescent="0.25">
      <c r="A162" s="75" t="s">
        <v>1055</v>
      </c>
      <c r="B162" s="98">
        <v>1</v>
      </c>
      <c r="C162" s="99">
        <v>3</v>
      </c>
      <c r="D162" s="76">
        <v>0.48</v>
      </c>
      <c r="E162" s="77">
        <v>0.48</v>
      </c>
    </row>
    <row r="163" spans="1:5" x14ac:dyDescent="0.25">
      <c r="A163" s="75" t="s">
        <v>1056</v>
      </c>
      <c r="B163" s="98">
        <v>1</v>
      </c>
      <c r="C163" s="99">
        <v>4</v>
      </c>
      <c r="D163" s="76">
        <v>0.48</v>
      </c>
      <c r="E163" s="77">
        <v>0.48</v>
      </c>
    </row>
    <row r="164" spans="1:5" x14ac:dyDescent="0.25">
      <c r="A164" s="75" t="s">
        <v>1057</v>
      </c>
      <c r="B164" s="98">
        <v>1</v>
      </c>
      <c r="C164" s="99">
        <v>4</v>
      </c>
      <c r="D164" s="76">
        <v>0.48</v>
      </c>
      <c r="E164" s="77">
        <v>0.48</v>
      </c>
    </row>
    <row r="165" spans="1:5" x14ac:dyDescent="0.25">
      <c r="A165" s="75" t="s">
        <v>1058</v>
      </c>
      <c r="B165" s="98">
        <v>1</v>
      </c>
      <c r="C165" s="99">
        <v>2</v>
      </c>
      <c r="D165" s="76">
        <v>0.48</v>
      </c>
      <c r="E165" s="77">
        <v>0.48</v>
      </c>
    </row>
    <row r="166" spans="1:5" x14ac:dyDescent="0.25">
      <c r="A166" s="75" t="s">
        <v>1059</v>
      </c>
      <c r="B166" s="98">
        <v>1</v>
      </c>
      <c r="C166" s="99">
        <v>16</v>
      </c>
      <c r="D166" s="76">
        <v>0.48</v>
      </c>
      <c r="E166" s="77">
        <v>0.48</v>
      </c>
    </row>
    <row r="167" spans="1:5" x14ac:dyDescent="0.25">
      <c r="A167" s="75" t="s">
        <v>1060</v>
      </c>
      <c r="B167" s="98">
        <v>6</v>
      </c>
      <c r="C167" s="99">
        <v>1</v>
      </c>
      <c r="D167" s="76">
        <v>0.48</v>
      </c>
      <c r="E167" s="77">
        <v>0.48</v>
      </c>
    </row>
    <row r="168" spans="1:5" x14ac:dyDescent="0.25">
      <c r="A168" s="75" t="s">
        <v>1061</v>
      </c>
      <c r="B168" s="98">
        <v>1</v>
      </c>
      <c r="C168" s="99">
        <v>1</v>
      </c>
      <c r="D168" s="76">
        <v>0.47000000000000003</v>
      </c>
      <c r="E168" s="77">
        <v>0.47000000000000003</v>
      </c>
    </row>
    <row r="169" spans="1:5" x14ac:dyDescent="0.25">
      <c r="A169" s="75" t="s">
        <v>1062</v>
      </c>
      <c r="B169" s="98">
        <v>1</v>
      </c>
      <c r="C169" s="99">
        <v>5</v>
      </c>
      <c r="D169" s="76">
        <v>0.47000000000000003</v>
      </c>
      <c r="E169" s="77">
        <v>0.47000000000000003</v>
      </c>
    </row>
    <row r="170" spans="1:5" x14ac:dyDescent="0.25">
      <c r="A170" s="75" t="s">
        <v>1063</v>
      </c>
      <c r="B170" s="98">
        <v>1</v>
      </c>
      <c r="C170" s="99">
        <v>1</v>
      </c>
      <c r="D170" s="76">
        <v>0.47000000000000003</v>
      </c>
      <c r="E170" s="77">
        <v>0.47000000000000003</v>
      </c>
    </row>
    <row r="171" spans="1:5" x14ac:dyDescent="0.25">
      <c r="A171" s="75" t="s">
        <v>1064</v>
      </c>
      <c r="B171" s="98">
        <v>1</v>
      </c>
      <c r="C171" s="99">
        <v>20</v>
      </c>
      <c r="D171" s="76">
        <v>0.47000000000000003</v>
      </c>
      <c r="E171" s="77">
        <v>0.47000000000000003</v>
      </c>
    </row>
    <row r="172" spans="1:5" x14ac:dyDescent="0.25">
      <c r="A172" s="75" t="s">
        <v>1065</v>
      </c>
      <c r="B172" s="98">
        <v>1</v>
      </c>
      <c r="C172" s="99">
        <v>5</v>
      </c>
      <c r="D172" s="76">
        <v>0.47000000000000003</v>
      </c>
      <c r="E172" s="77">
        <v>0.47000000000000003</v>
      </c>
    </row>
    <row r="173" spans="1:5" x14ac:dyDescent="0.25">
      <c r="A173" s="75" t="s">
        <v>1066</v>
      </c>
      <c r="B173" s="98">
        <v>2</v>
      </c>
      <c r="C173" s="99">
        <v>1</v>
      </c>
      <c r="D173" s="76">
        <v>0.47000000000000003</v>
      </c>
      <c r="E173" s="77">
        <v>0.47000000000000003</v>
      </c>
    </row>
    <row r="174" spans="1:5" x14ac:dyDescent="0.25">
      <c r="A174" s="75" t="s">
        <v>1067</v>
      </c>
      <c r="B174" s="98">
        <v>8</v>
      </c>
      <c r="C174" s="99">
        <v>1</v>
      </c>
      <c r="D174" s="76">
        <v>0.47000000000000003</v>
      </c>
      <c r="E174" s="77">
        <v>0.47000000000000003</v>
      </c>
    </row>
    <row r="175" spans="1:5" x14ac:dyDescent="0.25">
      <c r="A175" s="75" t="s">
        <v>1068</v>
      </c>
      <c r="B175" s="98">
        <v>1</v>
      </c>
      <c r="C175" s="99">
        <v>1</v>
      </c>
      <c r="D175" s="76">
        <v>0.47000000000000003</v>
      </c>
      <c r="E175" s="77">
        <v>0.47000000000000003</v>
      </c>
    </row>
    <row r="176" spans="1:5" x14ac:dyDescent="0.25">
      <c r="A176" s="75" t="s">
        <v>1069</v>
      </c>
      <c r="B176" s="98">
        <v>1</v>
      </c>
      <c r="C176" s="99">
        <v>20</v>
      </c>
      <c r="D176" s="76">
        <v>0.46</v>
      </c>
      <c r="E176" s="77">
        <v>0.46</v>
      </c>
    </row>
    <row r="177" spans="1:5" x14ac:dyDescent="0.25">
      <c r="A177" s="75" t="s">
        <v>1070</v>
      </c>
      <c r="B177" s="98">
        <v>1</v>
      </c>
      <c r="C177" s="99">
        <v>9</v>
      </c>
      <c r="D177" s="76">
        <v>0.46</v>
      </c>
      <c r="E177" s="77">
        <v>0.46</v>
      </c>
    </row>
    <row r="178" spans="1:5" x14ac:dyDescent="0.25">
      <c r="A178" s="75" t="s">
        <v>1071</v>
      </c>
      <c r="B178" s="98">
        <v>1</v>
      </c>
      <c r="C178" s="99">
        <v>8</v>
      </c>
      <c r="D178" s="76">
        <v>0.46</v>
      </c>
      <c r="E178" s="77">
        <v>0.46</v>
      </c>
    </row>
    <row r="179" spans="1:5" x14ac:dyDescent="0.25">
      <c r="A179" s="75" t="s">
        <v>1072</v>
      </c>
      <c r="B179" s="98">
        <v>1</v>
      </c>
      <c r="C179" s="99">
        <v>13</v>
      </c>
      <c r="D179" s="76">
        <v>0.46</v>
      </c>
      <c r="E179" s="77">
        <v>0.46</v>
      </c>
    </row>
    <row r="180" spans="1:5" x14ac:dyDescent="0.25">
      <c r="A180" s="75" t="s">
        <v>1073</v>
      </c>
      <c r="B180" s="98">
        <v>1</v>
      </c>
      <c r="C180" s="99">
        <v>11</v>
      </c>
      <c r="D180" s="76">
        <v>0.46</v>
      </c>
      <c r="E180" s="77">
        <v>0.46</v>
      </c>
    </row>
    <row r="181" spans="1:5" x14ac:dyDescent="0.25">
      <c r="A181" s="75" t="s">
        <v>1074</v>
      </c>
      <c r="B181" s="98">
        <v>1</v>
      </c>
      <c r="C181" s="99">
        <v>2</v>
      </c>
      <c r="D181" s="76">
        <v>0.46</v>
      </c>
      <c r="E181" s="77">
        <v>0.46</v>
      </c>
    </row>
    <row r="182" spans="1:5" x14ac:dyDescent="0.25">
      <c r="A182" s="75" t="s">
        <v>1075</v>
      </c>
      <c r="B182" s="98">
        <v>2</v>
      </c>
      <c r="C182" s="99">
        <v>1</v>
      </c>
      <c r="D182" s="76">
        <v>0.46</v>
      </c>
      <c r="E182" s="77">
        <v>0.46</v>
      </c>
    </row>
    <row r="183" spans="1:5" x14ac:dyDescent="0.25">
      <c r="A183" s="75" t="s">
        <v>1076</v>
      </c>
      <c r="B183" s="98">
        <v>3</v>
      </c>
      <c r="C183" s="99">
        <v>1</v>
      </c>
      <c r="D183" s="76">
        <v>0.45</v>
      </c>
      <c r="E183" s="77">
        <v>0.45</v>
      </c>
    </row>
    <row r="184" spans="1:5" x14ac:dyDescent="0.25">
      <c r="A184" s="75" t="s">
        <v>1077</v>
      </c>
      <c r="B184" s="98">
        <v>1</v>
      </c>
      <c r="C184" s="99">
        <v>5</v>
      </c>
      <c r="D184" s="76">
        <v>0.45</v>
      </c>
      <c r="E184" s="77">
        <v>0.45</v>
      </c>
    </row>
    <row r="185" spans="1:5" x14ac:dyDescent="0.25">
      <c r="A185" s="75" t="s">
        <v>1078</v>
      </c>
      <c r="B185" s="98">
        <v>5</v>
      </c>
      <c r="C185" s="99">
        <v>1</v>
      </c>
      <c r="D185" s="76">
        <v>0.45</v>
      </c>
      <c r="E185" s="77">
        <v>0.45</v>
      </c>
    </row>
    <row r="186" spans="1:5" x14ac:dyDescent="0.25">
      <c r="A186" s="75" t="s">
        <v>1079</v>
      </c>
      <c r="B186" s="98">
        <v>1</v>
      </c>
      <c r="C186" s="99">
        <v>1</v>
      </c>
      <c r="D186" s="76">
        <v>0.45</v>
      </c>
      <c r="E186" s="77">
        <v>0.45</v>
      </c>
    </row>
    <row r="187" spans="1:5" x14ac:dyDescent="0.25">
      <c r="A187" s="75" t="s">
        <v>1080</v>
      </c>
      <c r="B187" s="98">
        <v>1</v>
      </c>
      <c r="C187" s="99">
        <v>27</v>
      </c>
      <c r="D187" s="76">
        <v>0.44</v>
      </c>
      <c r="E187" s="77">
        <v>0.44</v>
      </c>
    </row>
    <row r="188" spans="1:5" x14ac:dyDescent="0.25">
      <c r="A188" s="75" t="s">
        <v>1081</v>
      </c>
      <c r="B188" s="98">
        <v>1</v>
      </c>
      <c r="C188" s="99">
        <v>28</v>
      </c>
      <c r="D188" s="76">
        <v>0.44</v>
      </c>
      <c r="E188" s="77">
        <v>0.44</v>
      </c>
    </row>
    <row r="189" spans="1:5" x14ac:dyDescent="0.25">
      <c r="A189" s="75" t="s">
        <v>1082</v>
      </c>
      <c r="B189" s="98">
        <v>1</v>
      </c>
      <c r="C189" s="99">
        <v>3</v>
      </c>
      <c r="D189" s="76">
        <v>0.44</v>
      </c>
      <c r="E189" s="77">
        <v>0.44</v>
      </c>
    </row>
    <row r="190" spans="1:5" x14ac:dyDescent="0.25">
      <c r="A190" s="75" t="s">
        <v>1083</v>
      </c>
      <c r="B190" s="98">
        <v>1</v>
      </c>
      <c r="C190" s="99">
        <v>4</v>
      </c>
      <c r="D190" s="76">
        <v>0.44</v>
      </c>
      <c r="E190" s="77">
        <v>0.44</v>
      </c>
    </row>
    <row r="191" spans="1:5" x14ac:dyDescent="0.25">
      <c r="A191" s="75" t="s">
        <v>1084</v>
      </c>
      <c r="B191" s="98">
        <v>1</v>
      </c>
      <c r="C191" s="99">
        <v>20</v>
      </c>
      <c r="D191" s="76">
        <v>0.44</v>
      </c>
      <c r="E191" s="77">
        <v>0.44</v>
      </c>
    </row>
    <row r="192" spans="1:5" x14ac:dyDescent="0.25">
      <c r="A192" s="75" t="s">
        <v>1085</v>
      </c>
      <c r="B192" s="98">
        <v>6</v>
      </c>
      <c r="C192" s="99">
        <v>1</v>
      </c>
      <c r="D192" s="76">
        <v>0.44</v>
      </c>
      <c r="E192" s="77">
        <v>0.44</v>
      </c>
    </row>
    <row r="193" spans="1:5" x14ac:dyDescent="0.25">
      <c r="A193" s="75" t="s">
        <v>1086</v>
      </c>
      <c r="B193" s="98">
        <v>5</v>
      </c>
      <c r="C193" s="99">
        <v>1</v>
      </c>
      <c r="D193" s="76">
        <v>0.43</v>
      </c>
      <c r="E193" s="77">
        <v>0.43</v>
      </c>
    </row>
    <row r="194" spans="1:5" x14ac:dyDescent="0.25">
      <c r="A194" s="75" t="s">
        <v>1087</v>
      </c>
      <c r="B194" s="98">
        <v>1</v>
      </c>
      <c r="C194" s="99">
        <v>7</v>
      </c>
      <c r="D194" s="76">
        <v>0.43</v>
      </c>
      <c r="E194" s="77">
        <v>0.43</v>
      </c>
    </row>
    <row r="195" spans="1:5" x14ac:dyDescent="0.25">
      <c r="A195" s="75" t="s">
        <v>1088</v>
      </c>
      <c r="B195" s="98">
        <v>1</v>
      </c>
      <c r="C195" s="99">
        <v>6</v>
      </c>
      <c r="D195" s="76">
        <v>0.43</v>
      </c>
      <c r="E195" s="77">
        <v>0.43</v>
      </c>
    </row>
    <row r="196" spans="1:5" x14ac:dyDescent="0.25">
      <c r="A196" s="75" t="s">
        <v>1089</v>
      </c>
      <c r="B196" s="98">
        <v>1</v>
      </c>
      <c r="C196" s="99">
        <v>3</v>
      </c>
      <c r="D196" s="76">
        <v>0.43</v>
      </c>
      <c r="E196" s="77">
        <v>0.43</v>
      </c>
    </row>
    <row r="197" spans="1:5" x14ac:dyDescent="0.25">
      <c r="A197" s="75" t="s">
        <v>1090</v>
      </c>
      <c r="B197" s="98">
        <v>1</v>
      </c>
      <c r="C197" s="99">
        <v>12</v>
      </c>
      <c r="D197" s="76">
        <v>0.43</v>
      </c>
      <c r="E197" s="77">
        <v>0.43</v>
      </c>
    </row>
    <row r="198" spans="1:5" x14ac:dyDescent="0.25">
      <c r="A198" s="75" t="s">
        <v>1091</v>
      </c>
      <c r="B198" s="98">
        <v>1</v>
      </c>
      <c r="C198" s="99">
        <v>5</v>
      </c>
      <c r="D198" s="76">
        <v>0.43</v>
      </c>
      <c r="E198" s="77">
        <v>0.43</v>
      </c>
    </row>
    <row r="199" spans="1:5" x14ac:dyDescent="0.25">
      <c r="A199" s="75" t="s">
        <v>1092</v>
      </c>
      <c r="B199" s="98">
        <v>1</v>
      </c>
      <c r="C199" s="99">
        <v>5</v>
      </c>
      <c r="D199" s="76">
        <v>0.43</v>
      </c>
      <c r="E199" s="77">
        <v>0.43</v>
      </c>
    </row>
    <row r="200" spans="1:5" x14ac:dyDescent="0.25">
      <c r="A200" s="75" t="s">
        <v>1093</v>
      </c>
      <c r="B200" s="98">
        <v>1</v>
      </c>
      <c r="C200" s="99">
        <v>6</v>
      </c>
      <c r="D200" s="76">
        <v>0.43</v>
      </c>
      <c r="E200" s="77">
        <v>0.43</v>
      </c>
    </row>
    <row r="201" spans="1:5" x14ac:dyDescent="0.25">
      <c r="A201" s="75" t="s">
        <v>1094</v>
      </c>
      <c r="B201" s="98">
        <v>2</v>
      </c>
      <c r="C201" s="99">
        <v>1</v>
      </c>
      <c r="D201" s="76">
        <v>0.43</v>
      </c>
      <c r="E201" s="77">
        <v>0.43</v>
      </c>
    </row>
    <row r="202" spans="1:5" x14ac:dyDescent="0.25">
      <c r="A202" s="75" t="s">
        <v>1095</v>
      </c>
      <c r="B202" s="98">
        <v>4</v>
      </c>
      <c r="C202" s="99">
        <v>1</v>
      </c>
      <c r="D202" s="76">
        <v>0.43</v>
      </c>
      <c r="E202" s="77">
        <v>0.43</v>
      </c>
    </row>
    <row r="203" spans="1:5" x14ac:dyDescent="0.25">
      <c r="A203" s="75" t="s">
        <v>1096</v>
      </c>
      <c r="B203" s="98">
        <v>1</v>
      </c>
      <c r="C203" s="99">
        <v>5</v>
      </c>
      <c r="D203" s="76">
        <v>0.42</v>
      </c>
      <c r="E203" s="77">
        <v>0.42</v>
      </c>
    </row>
    <row r="204" spans="1:5" x14ac:dyDescent="0.25">
      <c r="A204" s="75" t="s">
        <v>1097</v>
      </c>
      <c r="B204" s="98">
        <v>1</v>
      </c>
      <c r="C204" s="99">
        <v>2</v>
      </c>
      <c r="D204" s="76">
        <v>0.41000000000000003</v>
      </c>
      <c r="E204" s="77">
        <v>0.41000000000000003</v>
      </c>
    </row>
    <row r="205" spans="1:5" x14ac:dyDescent="0.25">
      <c r="A205" s="75" t="s">
        <v>1098</v>
      </c>
      <c r="B205" s="98">
        <v>1</v>
      </c>
      <c r="C205" s="99">
        <v>2</v>
      </c>
      <c r="D205" s="76">
        <v>0.41000000000000003</v>
      </c>
      <c r="E205" s="77">
        <v>0.41000000000000003</v>
      </c>
    </row>
    <row r="206" spans="1:5" x14ac:dyDescent="0.25">
      <c r="A206" s="75" t="s">
        <v>1099</v>
      </c>
      <c r="B206" s="98">
        <v>1</v>
      </c>
      <c r="C206" s="99">
        <v>17</v>
      </c>
      <c r="D206" s="76">
        <v>0.41000000000000003</v>
      </c>
      <c r="E206" s="77">
        <v>0.41000000000000003</v>
      </c>
    </row>
    <row r="207" spans="1:5" x14ac:dyDescent="0.25">
      <c r="A207" s="75" t="s">
        <v>1100</v>
      </c>
      <c r="B207" s="98">
        <v>1</v>
      </c>
      <c r="C207" s="99">
        <v>4</v>
      </c>
      <c r="D207" s="76">
        <v>0.41000000000000003</v>
      </c>
      <c r="E207" s="77">
        <v>0.41000000000000003</v>
      </c>
    </row>
    <row r="208" spans="1:5" x14ac:dyDescent="0.25">
      <c r="A208" s="75" t="s">
        <v>1101</v>
      </c>
      <c r="B208" s="98">
        <v>2</v>
      </c>
      <c r="C208" s="99">
        <v>1</v>
      </c>
      <c r="D208" s="76">
        <v>0.4</v>
      </c>
      <c r="E208" s="77">
        <v>0.4</v>
      </c>
    </row>
    <row r="209" spans="1:5" x14ac:dyDescent="0.25">
      <c r="A209" s="75" t="s">
        <v>1102</v>
      </c>
      <c r="B209" s="98">
        <v>1</v>
      </c>
      <c r="C209" s="99">
        <v>3</v>
      </c>
      <c r="D209" s="76">
        <v>0.4</v>
      </c>
      <c r="E209" s="77">
        <v>0.4</v>
      </c>
    </row>
    <row r="210" spans="1:5" x14ac:dyDescent="0.25">
      <c r="A210" s="75" t="s">
        <v>1103</v>
      </c>
      <c r="B210" s="98">
        <v>1</v>
      </c>
      <c r="C210" s="99">
        <v>7</v>
      </c>
      <c r="D210" s="76">
        <v>0.4</v>
      </c>
      <c r="E210" s="77">
        <v>0.4</v>
      </c>
    </row>
    <row r="211" spans="1:5" x14ac:dyDescent="0.25">
      <c r="A211" s="75" t="s">
        <v>1104</v>
      </c>
      <c r="B211" s="98">
        <v>1</v>
      </c>
      <c r="C211" s="99">
        <v>4</v>
      </c>
      <c r="D211" s="76">
        <v>0.4</v>
      </c>
      <c r="E211" s="77">
        <v>0.4</v>
      </c>
    </row>
    <row r="212" spans="1:5" x14ac:dyDescent="0.25">
      <c r="A212" s="75" t="s">
        <v>1105</v>
      </c>
      <c r="B212" s="98">
        <v>2</v>
      </c>
      <c r="C212" s="99">
        <v>1</v>
      </c>
      <c r="D212" s="76">
        <v>0.4</v>
      </c>
      <c r="E212" s="77">
        <v>0.4</v>
      </c>
    </row>
    <row r="213" spans="1:5" x14ac:dyDescent="0.25">
      <c r="A213" s="75" t="s">
        <v>1106</v>
      </c>
      <c r="B213" s="98">
        <v>1</v>
      </c>
      <c r="C213" s="99">
        <v>2</v>
      </c>
      <c r="D213" s="76">
        <v>0.4</v>
      </c>
      <c r="E213" s="77">
        <v>0.4</v>
      </c>
    </row>
    <row r="214" spans="1:5" x14ac:dyDescent="0.25">
      <c r="A214" s="75" t="s">
        <v>1107</v>
      </c>
      <c r="B214" s="98">
        <v>1</v>
      </c>
      <c r="C214" s="99">
        <v>6</v>
      </c>
      <c r="D214" s="76">
        <v>0.39</v>
      </c>
      <c r="E214" s="77">
        <v>0.39</v>
      </c>
    </row>
    <row r="215" spans="1:5" x14ac:dyDescent="0.25">
      <c r="A215" s="75" t="s">
        <v>1108</v>
      </c>
      <c r="B215" s="98">
        <v>1</v>
      </c>
      <c r="C215" s="99">
        <v>15</v>
      </c>
      <c r="D215" s="76">
        <v>0.39</v>
      </c>
      <c r="E215" s="77">
        <v>0.39</v>
      </c>
    </row>
    <row r="216" spans="1:5" x14ac:dyDescent="0.25">
      <c r="A216" s="75" t="s">
        <v>1109</v>
      </c>
      <c r="B216" s="98">
        <v>1</v>
      </c>
      <c r="C216" s="99">
        <v>1</v>
      </c>
      <c r="D216" s="76">
        <v>0.38</v>
      </c>
      <c r="E216" s="77">
        <v>0.38</v>
      </c>
    </row>
    <row r="217" spans="1:5" x14ac:dyDescent="0.25">
      <c r="A217" s="75" t="s">
        <v>1110</v>
      </c>
      <c r="B217" s="98">
        <v>3</v>
      </c>
      <c r="C217" s="99">
        <v>1</v>
      </c>
      <c r="D217" s="76">
        <v>0.38</v>
      </c>
      <c r="E217" s="77">
        <v>0.38</v>
      </c>
    </row>
    <row r="218" spans="1:5" x14ac:dyDescent="0.25">
      <c r="A218" s="75" t="s">
        <v>1111</v>
      </c>
      <c r="B218" s="98">
        <v>4</v>
      </c>
      <c r="C218" s="99">
        <v>1</v>
      </c>
      <c r="D218" s="76">
        <v>0.38</v>
      </c>
      <c r="E218" s="77">
        <v>0.38</v>
      </c>
    </row>
    <row r="219" spans="1:5" x14ac:dyDescent="0.25">
      <c r="A219" s="75" t="s">
        <v>1112</v>
      </c>
      <c r="B219" s="98">
        <v>1</v>
      </c>
      <c r="C219" s="99">
        <v>2</v>
      </c>
      <c r="D219" s="76">
        <v>0.38</v>
      </c>
      <c r="E219" s="77">
        <v>0.38</v>
      </c>
    </row>
    <row r="220" spans="1:5" x14ac:dyDescent="0.25">
      <c r="A220" s="75" t="s">
        <v>1113</v>
      </c>
      <c r="B220" s="98">
        <v>1</v>
      </c>
      <c r="C220" s="99">
        <v>11</v>
      </c>
      <c r="D220" s="76">
        <v>0.38</v>
      </c>
      <c r="E220" s="77">
        <v>0.38</v>
      </c>
    </row>
    <row r="221" spans="1:5" x14ac:dyDescent="0.25">
      <c r="A221" s="75" t="s">
        <v>1114</v>
      </c>
      <c r="B221" s="98">
        <v>1</v>
      </c>
      <c r="C221" s="99">
        <v>35</v>
      </c>
      <c r="D221" s="76">
        <v>0.38</v>
      </c>
      <c r="E221" s="77">
        <v>0.37</v>
      </c>
    </row>
    <row r="222" spans="1:5" x14ac:dyDescent="0.25">
      <c r="A222" s="75" t="s">
        <v>1115</v>
      </c>
      <c r="B222" s="98">
        <v>1</v>
      </c>
      <c r="C222" s="99">
        <v>3</v>
      </c>
      <c r="D222" s="76">
        <v>0.37</v>
      </c>
      <c r="E222" s="77">
        <v>0.37</v>
      </c>
    </row>
    <row r="223" spans="1:5" x14ac:dyDescent="0.25">
      <c r="A223" s="75" t="s">
        <v>1116</v>
      </c>
      <c r="B223" s="98">
        <v>1</v>
      </c>
      <c r="C223" s="99">
        <v>16</v>
      </c>
      <c r="D223" s="76">
        <v>0.37</v>
      </c>
      <c r="E223" s="77">
        <v>0.37</v>
      </c>
    </row>
    <row r="224" spans="1:5" x14ac:dyDescent="0.25">
      <c r="A224" s="75" t="s">
        <v>1117</v>
      </c>
      <c r="B224" s="98">
        <v>1</v>
      </c>
      <c r="C224" s="99">
        <v>3</v>
      </c>
      <c r="D224" s="76">
        <v>0.36</v>
      </c>
      <c r="E224" s="77">
        <v>0.36</v>
      </c>
    </row>
    <row r="225" spans="1:5" x14ac:dyDescent="0.25">
      <c r="A225" s="75" t="s">
        <v>1118</v>
      </c>
      <c r="B225" s="98">
        <v>1</v>
      </c>
      <c r="C225" s="99">
        <v>6</v>
      </c>
      <c r="D225" s="76">
        <v>0.36</v>
      </c>
      <c r="E225" s="77">
        <v>0.36</v>
      </c>
    </row>
    <row r="226" spans="1:5" x14ac:dyDescent="0.25">
      <c r="A226" s="75" t="s">
        <v>1119</v>
      </c>
      <c r="B226" s="98">
        <v>1</v>
      </c>
      <c r="C226" s="99">
        <v>63</v>
      </c>
      <c r="D226" s="76">
        <v>0.36</v>
      </c>
      <c r="E226" s="77">
        <v>0.36</v>
      </c>
    </row>
    <row r="227" spans="1:5" x14ac:dyDescent="0.25">
      <c r="A227" s="75" t="s">
        <v>1120</v>
      </c>
      <c r="B227" s="98">
        <v>1</v>
      </c>
      <c r="C227" s="99">
        <v>24</v>
      </c>
      <c r="D227" s="76">
        <v>0.36</v>
      </c>
      <c r="E227" s="77">
        <v>0.36</v>
      </c>
    </row>
    <row r="228" spans="1:5" x14ac:dyDescent="0.25">
      <c r="A228" s="75" t="s">
        <v>1121</v>
      </c>
      <c r="B228" s="98">
        <v>6</v>
      </c>
      <c r="C228" s="99">
        <v>1</v>
      </c>
      <c r="D228" s="76">
        <v>0.36</v>
      </c>
      <c r="E228" s="77">
        <v>0.36</v>
      </c>
    </row>
    <row r="229" spans="1:5" x14ac:dyDescent="0.25">
      <c r="A229" s="75" t="s">
        <v>1122</v>
      </c>
      <c r="B229" s="98">
        <v>6</v>
      </c>
      <c r="C229" s="99">
        <v>1</v>
      </c>
      <c r="D229" s="76">
        <v>0.36</v>
      </c>
      <c r="E229" s="77">
        <v>0.36</v>
      </c>
    </row>
    <row r="230" spans="1:5" x14ac:dyDescent="0.25">
      <c r="A230" s="75" t="s">
        <v>1123</v>
      </c>
      <c r="B230" s="98">
        <v>7</v>
      </c>
      <c r="C230" s="99">
        <v>1</v>
      </c>
      <c r="D230" s="76">
        <v>0.35000000000000003</v>
      </c>
      <c r="E230" s="77">
        <v>0.35000000000000003</v>
      </c>
    </row>
    <row r="231" spans="1:5" x14ac:dyDescent="0.25">
      <c r="A231" s="75" t="s">
        <v>1124</v>
      </c>
      <c r="B231" s="98">
        <v>1</v>
      </c>
      <c r="C231" s="99">
        <v>7</v>
      </c>
      <c r="D231" s="76">
        <v>0.35000000000000003</v>
      </c>
      <c r="E231" s="77">
        <v>0.35000000000000003</v>
      </c>
    </row>
    <row r="232" spans="1:5" x14ac:dyDescent="0.25">
      <c r="A232" s="75" t="s">
        <v>1125</v>
      </c>
      <c r="B232" s="98">
        <v>1</v>
      </c>
      <c r="C232" s="99">
        <v>2</v>
      </c>
      <c r="D232" s="76">
        <v>0.35000000000000003</v>
      </c>
      <c r="E232" s="77">
        <v>0.35000000000000003</v>
      </c>
    </row>
    <row r="233" spans="1:5" x14ac:dyDescent="0.25">
      <c r="A233" s="75" t="s">
        <v>1126</v>
      </c>
      <c r="B233" s="98">
        <v>1</v>
      </c>
      <c r="C233" s="99">
        <v>1</v>
      </c>
      <c r="D233" s="76">
        <v>0.35000000000000003</v>
      </c>
      <c r="E233" s="77">
        <v>0.35000000000000003</v>
      </c>
    </row>
    <row r="234" spans="1:5" x14ac:dyDescent="0.25">
      <c r="A234" s="75" t="s">
        <v>1127</v>
      </c>
      <c r="B234" s="98">
        <v>1</v>
      </c>
      <c r="C234" s="99">
        <v>25</v>
      </c>
      <c r="D234" s="76">
        <v>0.35000000000000003</v>
      </c>
      <c r="E234" s="77">
        <v>0.35000000000000003</v>
      </c>
    </row>
    <row r="235" spans="1:5" x14ac:dyDescent="0.25">
      <c r="A235" s="75" t="s">
        <v>1128</v>
      </c>
      <c r="B235" s="98">
        <v>1</v>
      </c>
      <c r="C235" s="99">
        <v>2</v>
      </c>
      <c r="D235" s="76">
        <v>0.34</v>
      </c>
      <c r="E235" s="77">
        <v>0.34</v>
      </c>
    </row>
    <row r="236" spans="1:5" x14ac:dyDescent="0.25">
      <c r="A236" s="75" t="s">
        <v>1129</v>
      </c>
      <c r="B236" s="98">
        <v>1</v>
      </c>
      <c r="C236" s="99">
        <v>2</v>
      </c>
      <c r="D236" s="76">
        <v>0.33</v>
      </c>
      <c r="E236" s="77">
        <v>0.34</v>
      </c>
    </row>
    <row r="237" spans="1:5" x14ac:dyDescent="0.25">
      <c r="A237" s="75" t="s">
        <v>1130</v>
      </c>
      <c r="B237" s="98">
        <v>1</v>
      </c>
      <c r="C237" s="99">
        <v>8</v>
      </c>
      <c r="D237" s="76">
        <v>0.34</v>
      </c>
      <c r="E237" s="77">
        <v>0.34</v>
      </c>
    </row>
    <row r="238" spans="1:5" x14ac:dyDescent="0.25">
      <c r="A238" s="75" t="s">
        <v>1131</v>
      </c>
      <c r="B238" s="98">
        <v>1</v>
      </c>
      <c r="C238" s="99">
        <v>8</v>
      </c>
      <c r="D238" s="76">
        <v>0.34</v>
      </c>
      <c r="E238" s="77">
        <v>0.34</v>
      </c>
    </row>
    <row r="239" spans="1:5" x14ac:dyDescent="0.25">
      <c r="A239" s="75" t="s">
        <v>1132</v>
      </c>
      <c r="B239" s="98">
        <v>1</v>
      </c>
      <c r="C239" s="99">
        <v>1</v>
      </c>
      <c r="D239" s="76">
        <v>0.32</v>
      </c>
      <c r="E239" s="77">
        <v>0.33</v>
      </c>
    </row>
    <row r="240" spans="1:5" x14ac:dyDescent="0.25">
      <c r="A240" s="75" t="s">
        <v>1133</v>
      </c>
      <c r="B240" s="98">
        <v>1</v>
      </c>
      <c r="C240" s="99">
        <v>11</v>
      </c>
      <c r="D240" s="76">
        <v>0.33</v>
      </c>
      <c r="E240" s="77">
        <v>0.33</v>
      </c>
    </row>
    <row r="241" spans="1:5" x14ac:dyDescent="0.25">
      <c r="A241" s="75" t="s">
        <v>1134</v>
      </c>
      <c r="B241" s="98">
        <v>4</v>
      </c>
      <c r="C241" s="99">
        <v>1</v>
      </c>
      <c r="D241" s="76">
        <v>0.33</v>
      </c>
      <c r="E241" s="77">
        <v>0.33</v>
      </c>
    </row>
    <row r="242" spans="1:5" x14ac:dyDescent="0.25">
      <c r="A242" s="75" t="s">
        <v>1135</v>
      </c>
      <c r="B242" s="98">
        <v>4</v>
      </c>
      <c r="C242" s="99">
        <v>1</v>
      </c>
      <c r="D242" s="76">
        <v>0.33</v>
      </c>
      <c r="E242" s="77">
        <v>0.33</v>
      </c>
    </row>
    <row r="243" spans="1:5" x14ac:dyDescent="0.25">
      <c r="A243" s="75" t="s">
        <v>1136</v>
      </c>
      <c r="B243" s="98">
        <v>3</v>
      </c>
      <c r="C243" s="99">
        <v>1</v>
      </c>
      <c r="D243" s="76">
        <v>0.33</v>
      </c>
      <c r="E243" s="77">
        <v>0.33</v>
      </c>
    </row>
    <row r="244" spans="1:5" x14ac:dyDescent="0.25">
      <c r="A244" s="75" t="s">
        <v>1137</v>
      </c>
      <c r="B244" s="98">
        <v>3</v>
      </c>
      <c r="C244" s="99">
        <v>1</v>
      </c>
      <c r="D244" s="76">
        <v>0.33</v>
      </c>
      <c r="E244" s="77">
        <v>0.33</v>
      </c>
    </row>
    <row r="245" spans="1:5" x14ac:dyDescent="0.25">
      <c r="A245" s="75" t="s">
        <v>1138</v>
      </c>
      <c r="B245" s="98">
        <v>1</v>
      </c>
      <c r="C245" s="99">
        <v>2</v>
      </c>
      <c r="D245" s="76">
        <v>0.32</v>
      </c>
      <c r="E245" s="77">
        <v>0.32</v>
      </c>
    </row>
    <row r="246" spans="1:5" x14ac:dyDescent="0.25">
      <c r="A246" s="75" t="s">
        <v>1139</v>
      </c>
      <c r="B246" s="98">
        <v>1</v>
      </c>
      <c r="C246" s="99">
        <v>8</v>
      </c>
      <c r="D246" s="76">
        <v>0.32</v>
      </c>
      <c r="E246" s="77">
        <v>0.32</v>
      </c>
    </row>
    <row r="247" spans="1:5" x14ac:dyDescent="0.25">
      <c r="A247" s="75" t="s">
        <v>1140</v>
      </c>
      <c r="B247" s="98">
        <v>1</v>
      </c>
      <c r="C247" s="99">
        <v>1</v>
      </c>
      <c r="D247" s="76">
        <v>0.32</v>
      </c>
      <c r="E247" s="77">
        <v>0.32</v>
      </c>
    </row>
    <row r="248" spans="1:5" x14ac:dyDescent="0.25">
      <c r="A248" s="75" t="s">
        <v>1141</v>
      </c>
      <c r="B248" s="98">
        <v>1</v>
      </c>
      <c r="C248" s="99">
        <v>10</v>
      </c>
      <c r="D248" s="76">
        <v>0.32</v>
      </c>
      <c r="E248" s="77">
        <v>0.32</v>
      </c>
    </row>
    <row r="249" spans="1:5" x14ac:dyDescent="0.25">
      <c r="A249" s="75" t="s">
        <v>1142</v>
      </c>
      <c r="B249" s="98">
        <v>1</v>
      </c>
      <c r="C249" s="99">
        <v>3</v>
      </c>
      <c r="D249" s="76">
        <v>0.3</v>
      </c>
      <c r="E249" s="77">
        <v>0.3</v>
      </c>
    </row>
    <row r="250" spans="1:5" x14ac:dyDescent="0.25">
      <c r="A250" s="75" t="s">
        <v>1143</v>
      </c>
      <c r="B250" s="98">
        <v>1</v>
      </c>
      <c r="C250" s="99">
        <v>1</v>
      </c>
      <c r="D250" s="76">
        <v>0.28999999999999998</v>
      </c>
      <c r="E250" s="77">
        <v>0.3</v>
      </c>
    </row>
    <row r="251" spans="1:5" x14ac:dyDescent="0.25">
      <c r="A251" s="75" t="s">
        <v>1144</v>
      </c>
      <c r="B251" s="98">
        <v>1</v>
      </c>
      <c r="C251" s="99">
        <v>2</v>
      </c>
      <c r="D251" s="76">
        <v>0.3</v>
      </c>
      <c r="E251" s="77">
        <v>0.3</v>
      </c>
    </row>
    <row r="252" spans="1:5" x14ac:dyDescent="0.25">
      <c r="A252" s="75" t="s">
        <v>1145</v>
      </c>
      <c r="B252" s="98">
        <v>2</v>
      </c>
      <c r="C252" s="99">
        <v>1</v>
      </c>
      <c r="D252" s="76">
        <v>0.3</v>
      </c>
      <c r="E252" s="77">
        <v>0.3</v>
      </c>
    </row>
    <row r="253" spans="1:5" x14ac:dyDescent="0.25">
      <c r="A253" s="75" t="s">
        <v>1146</v>
      </c>
      <c r="B253" s="98">
        <v>1</v>
      </c>
      <c r="C253" s="99">
        <v>1</v>
      </c>
      <c r="D253" s="76">
        <v>0.28999999999999998</v>
      </c>
      <c r="E253" s="77">
        <v>0.28999999999999998</v>
      </c>
    </row>
    <row r="254" spans="1:5" x14ac:dyDescent="0.25">
      <c r="A254" s="75" t="s">
        <v>1147</v>
      </c>
      <c r="B254" s="98">
        <v>1</v>
      </c>
      <c r="C254" s="99">
        <v>1</v>
      </c>
      <c r="D254" s="76">
        <v>0.27</v>
      </c>
      <c r="E254" s="77">
        <v>0.27</v>
      </c>
    </row>
    <row r="255" spans="1:5" x14ac:dyDescent="0.25">
      <c r="A255" s="75" t="s">
        <v>1148</v>
      </c>
      <c r="B255" s="98">
        <v>2</v>
      </c>
      <c r="C255" s="99">
        <v>1</v>
      </c>
      <c r="D255" s="76">
        <v>0.25</v>
      </c>
      <c r="E255" s="77">
        <v>0.25</v>
      </c>
    </row>
    <row r="256" spans="1:5" x14ac:dyDescent="0.25">
      <c r="A256" s="75" t="s">
        <v>1149</v>
      </c>
      <c r="B256" s="98">
        <v>1</v>
      </c>
      <c r="C256" s="99">
        <v>2</v>
      </c>
      <c r="D256" s="76">
        <v>0.24</v>
      </c>
      <c r="E256" s="77">
        <v>0.24</v>
      </c>
    </row>
    <row r="257" spans="1:5" x14ac:dyDescent="0.25">
      <c r="A257" s="75"/>
      <c r="B257" s="98"/>
      <c r="C257" s="99"/>
      <c r="D257" s="76"/>
      <c r="E257" s="77"/>
    </row>
    <row r="258" spans="1:5" x14ac:dyDescent="0.25">
      <c r="A258" s="75"/>
      <c r="B258" s="98"/>
      <c r="C258" s="99"/>
      <c r="D258" s="76"/>
      <c r="E258" s="77"/>
    </row>
    <row r="259" spans="1:5" x14ac:dyDescent="0.25">
      <c r="A259" s="75"/>
      <c r="B259" s="98"/>
      <c r="C259" s="99"/>
      <c r="D259" s="76"/>
      <c r="E259" s="77"/>
    </row>
    <row r="260" spans="1:5" x14ac:dyDescent="0.25">
      <c r="A260" s="75"/>
      <c r="B260" s="98"/>
      <c r="C260" s="99"/>
      <c r="D260" s="76"/>
      <c r="E260" s="77"/>
    </row>
    <row r="261" spans="1:5" x14ac:dyDescent="0.25">
      <c r="A261" s="75"/>
      <c r="B261" s="98"/>
      <c r="C261" s="99"/>
      <c r="D261" s="76"/>
      <c r="E261" s="77"/>
    </row>
    <row r="262" spans="1:5" x14ac:dyDescent="0.25">
      <c r="A262" s="75"/>
      <c r="B262" s="98"/>
      <c r="C262" s="99"/>
      <c r="D262" s="76"/>
      <c r="E262" s="77"/>
    </row>
    <row r="263" spans="1:5" x14ac:dyDescent="0.25">
      <c r="A263" s="75"/>
      <c r="B263" s="98"/>
      <c r="C263" s="99"/>
      <c r="D263" s="76"/>
      <c r="E263" s="77"/>
    </row>
    <row r="264" spans="1:5" x14ac:dyDescent="0.25">
      <c r="A264" s="75"/>
      <c r="B264" s="98"/>
      <c r="C264" s="99"/>
      <c r="D264" s="76"/>
      <c r="E264" s="77"/>
    </row>
    <row r="265" spans="1:5" x14ac:dyDescent="0.25">
      <c r="A265" s="75"/>
      <c r="B265" s="98"/>
      <c r="C265" s="99"/>
      <c r="D265" s="76"/>
      <c r="E265" s="77"/>
    </row>
    <row r="266" spans="1:5" x14ac:dyDescent="0.25">
      <c r="A266" s="75"/>
      <c r="B266" s="98"/>
      <c r="C266" s="99"/>
      <c r="D266" s="76"/>
      <c r="E266" s="77"/>
    </row>
    <row r="267" spans="1:5" x14ac:dyDescent="0.25">
      <c r="A267" s="75"/>
      <c r="B267" s="98"/>
      <c r="C267" s="99"/>
      <c r="D267" s="76"/>
      <c r="E267" s="77"/>
    </row>
    <row r="268" spans="1:5" x14ac:dyDescent="0.25">
      <c r="A268" s="75"/>
      <c r="B268" s="98"/>
      <c r="C268" s="99"/>
      <c r="D268" s="76"/>
      <c r="E268" s="77"/>
    </row>
    <row r="269" spans="1:5" x14ac:dyDescent="0.25">
      <c r="A269" s="75"/>
      <c r="B269" s="98"/>
      <c r="C269" s="99"/>
      <c r="D269" s="76"/>
      <c r="E269" s="77"/>
    </row>
    <row r="270" spans="1:5" x14ac:dyDescent="0.25">
      <c r="A270" s="75"/>
      <c r="B270" s="98"/>
      <c r="C270" s="99"/>
      <c r="D270" s="76"/>
      <c r="E270" s="77"/>
    </row>
    <row r="271" spans="1:5" x14ac:dyDescent="0.25">
      <c r="A271" s="75"/>
      <c r="B271" s="98"/>
      <c r="C271" s="99"/>
      <c r="D271" s="76"/>
      <c r="E271" s="77"/>
    </row>
    <row r="272" spans="1:5" x14ac:dyDescent="0.25">
      <c r="A272" s="75"/>
      <c r="B272" s="98"/>
      <c r="C272" s="99"/>
      <c r="D272" s="76"/>
      <c r="E272" s="77"/>
    </row>
    <row r="273" spans="1:5" x14ac:dyDescent="0.25">
      <c r="A273" s="75"/>
      <c r="B273" s="98"/>
      <c r="C273" s="99"/>
      <c r="D273" s="76"/>
      <c r="E273" s="77"/>
    </row>
    <row r="274" spans="1:5" x14ac:dyDescent="0.25">
      <c r="A274" s="75"/>
      <c r="B274" s="98"/>
      <c r="C274" s="99"/>
      <c r="D274" s="76"/>
      <c r="E274" s="77"/>
    </row>
    <row r="275" spans="1:5" x14ac:dyDescent="0.25">
      <c r="A275" s="75"/>
      <c r="B275" s="98"/>
      <c r="C275" s="99"/>
      <c r="D275" s="76"/>
      <c r="E275" s="77"/>
    </row>
    <row r="276" spans="1:5" x14ac:dyDescent="0.25">
      <c r="A276" s="75"/>
      <c r="B276" s="98"/>
      <c r="C276" s="99"/>
      <c r="D276" s="76"/>
      <c r="E276" s="77"/>
    </row>
    <row r="277" spans="1:5" x14ac:dyDescent="0.25">
      <c r="A277" s="75"/>
      <c r="B277" s="98"/>
      <c r="C277" s="99"/>
      <c r="D277" s="76"/>
      <c r="E277" s="77"/>
    </row>
    <row r="278" spans="1:5" x14ac:dyDescent="0.25">
      <c r="A278" s="75"/>
      <c r="B278" s="98"/>
      <c r="C278" s="99"/>
      <c r="D278" s="76"/>
      <c r="E278" s="77"/>
    </row>
    <row r="279" spans="1:5" x14ac:dyDescent="0.25">
      <c r="A279" s="75"/>
      <c r="B279" s="98"/>
      <c r="C279" s="99"/>
      <c r="D279" s="76"/>
      <c r="E279" s="77"/>
    </row>
    <row r="280" spans="1:5" x14ac:dyDescent="0.25">
      <c r="A280" s="75"/>
      <c r="B280" s="98"/>
      <c r="C280" s="99"/>
      <c r="D280" s="76"/>
      <c r="E280" s="77"/>
    </row>
    <row r="281" spans="1:5" x14ac:dyDescent="0.25">
      <c r="A281" s="75"/>
      <c r="B281" s="98"/>
      <c r="C281" s="99"/>
      <c r="D281" s="76"/>
      <c r="E281" s="77"/>
    </row>
    <row r="282" spans="1:5" x14ac:dyDescent="0.25">
      <c r="A282" s="75"/>
      <c r="B282" s="98"/>
      <c r="C282" s="99"/>
      <c r="D282" s="76"/>
      <c r="E282" s="77"/>
    </row>
    <row r="283" spans="1:5" x14ac:dyDescent="0.25">
      <c r="A283" s="75"/>
      <c r="B283" s="98"/>
      <c r="C283" s="99"/>
      <c r="D283" s="76"/>
      <c r="E283" s="77"/>
    </row>
    <row r="284" spans="1:5" x14ac:dyDescent="0.25">
      <c r="A284" s="75"/>
      <c r="B284" s="98"/>
      <c r="C284" s="99"/>
      <c r="D284" s="76"/>
      <c r="E284" s="77"/>
    </row>
    <row r="285" spans="1:5" x14ac:dyDescent="0.25">
      <c r="A285" s="75"/>
      <c r="B285" s="98"/>
      <c r="C285" s="99"/>
      <c r="D285" s="76"/>
      <c r="E285" s="77"/>
    </row>
    <row r="286" spans="1:5" x14ac:dyDescent="0.25">
      <c r="A286" s="75"/>
      <c r="B286" s="98"/>
      <c r="C286" s="99"/>
      <c r="D286" s="76"/>
      <c r="E286" s="77"/>
    </row>
    <row r="287" spans="1:5" x14ac:dyDescent="0.25">
      <c r="A287" s="75"/>
      <c r="B287" s="98"/>
      <c r="C287" s="99"/>
      <c r="D287" s="76"/>
      <c r="E287" s="77"/>
    </row>
    <row r="288" spans="1:5" x14ac:dyDescent="0.25">
      <c r="A288" s="75"/>
      <c r="B288" s="98"/>
      <c r="C288" s="99"/>
      <c r="D288" s="76"/>
      <c r="E288" s="77"/>
    </row>
    <row r="289" spans="1:5" x14ac:dyDescent="0.25">
      <c r="A289" s="75"/>
      <c r="B289" s="98"/>
      <c r="C289" s="99"/>
      <c r="D289" s="76"/>
      <c r="E289" s="77"/>
    </row>
    <row r="290" spans="1:5" x14ac:dyDescent="0.25">
      <c r="A290" s="75"/>
      <c r="B290" s="98"/>
      <c r="C290" s="99"/>
      <c r="D290" s="76"/>
      <c r="E290" s="77"/>
    </row>
    <row r="291" spans="1:5" x14ac:dyDescent="0.25">
      <c r="A291" s="75"/>
      <c r="B291" s="98"/>
      <c r="C291" s="99"/>
      <c r="D291" s="76"/>
      <c r="E291" s="77"/>
    </row>
    <row r="292" spans="1:5" x14ac:dyDescent="0.25">
      <c r="A292" s="75"/>
      <c r="B292" s="98"/>
      <c r="C292" s="99"/>
      <c r="D292" s="76"/>
      <c r="E292" s="77"/>
    </row>
    <row r="293" spans="1:5" x14ac:dyDescent="0.25">
      <c r="A293" s="75"/>
      <c r="B293" s="98"/>
      <c r="C293" s="99"/>
      <c r="D293" s="76"/>
      <c r="E293" s="77"/>
    </row>
    <row r="294" spans="1:5" x14ac:dyDescent="0.25">
      <c r="A294" s="75"/>
      <c r="B294" s="98"/>
      <c r="C294" s="99"/>
      <c r="D294" s="76"/>
      <c r="E294" s="77"/>
    </row>
    <row r="295" spans="1:5" x14ac:dyDescent="0.25">
      <c r="A295" s="75"/>
      <c r="B295" s="98"/>
      <c r="C295" s="99"/>
      <c r="D295" s="76"/>
      <c r="E295" s="77"/>
    </row>
    <row r="296" spans="1:5" x14ac:dyDescent="0.25">
      <c r="A296" s="75"/>
      <c r="B296" s="98"/>
      <c r="C296" s="99"/>
      <c r="D296" s="76"/>
      <c r="E296" s="77"/>
    </row>
    <row r="297" spans="1:5" x14ac:dyDescent="0.25">
      <c r="A297" s="75"/>
      <c r="B297" s="98"/>
      <c r="C297" s="99"/>
      <c r="D297" s="76"/>
      <c r="E297" s="77"/>
    </row>
    <row r="298" spans="1:5" x14ac:dyDescent="0.25">
      <c r="A298" s="75"/>
      <c r="B298" s="98"/>
      <c r="C298" s="99"/>
      <c r="D298" s="76"/>
      <c r="E298" s="77"/>
    </row>
    <row r="299" spans="1:5" x14ac:dyDescent="0.25">
      <c r="A299" s="75"/>
      <c r="B299" s="98"/>
      <c r="C299" s="99"/>
      <c r="D299" s="76"/>
      <c r="E299" s="77"/>
    </row>
    <row r="300" spans="1:5" x14ac:dyDescent="0.25">
      <c r="A300" s="75"/>
      <c r="B300" s="98"/>
      <c r="C300" s="99"/>
      <c r="D300" s="76"/>
      <c r="E300" s="77"/>
    </row>
    <row r="301" spans="1:5" x14ac:dyDescent="0.25">
      <c r="A301" s="75"/>
      <c r="B301" s="98"/>
      <c r="C301" s="99"/>
      <c r="D301" s="76"/>
      <c r="E301" s="77"/>
    </row>
    <row r="302" spans="1:5" x14ac:dyDescent="0.25">
      <c r="A302" s="75"/>
      <c r="B302" s="98"/>
      <c r="C302" s="99"/>
      <c r="D302" s="76"/>
      <c r="E302" s="77"/>
    </row>
    <row r="303" spans="1:5" x14ac:dyDescent="0.25">
      <c r="A303" s="75"/>
      <c r="B303" s="98"/>
      <c r="C303" s="99"/>
      <c r="D303" s="76"/>
      <c r="E303" s="77"/>
    </row>
    <row r="304" spans="1:5" x14ac:dyDescent="0.25">
      <c r="A304" s="75"/>
      <c r="B304" s="98"/>
      <c r="C304" s="99"/>
      <c r="D304" s="76"/>
      <c r="E304" s="77"/>
    </row>
    <row r="305" spans="1:5" x14ac:dyDescent="0.25">
      <c r="A305" s="75"/>
      <c r="B305" s="98"/>
      <c r="C305" s="99"/>
      <c r="D305" s="76"/>
      <c r="E305" s="77"/>
    </row>
    <row r="306" spans="1:5" x14ac:dyDescent="0.25">
      <c r="A306" s="75"/>
      <c r="B306" s="98"/>
      <c r="C306" s="99"/>
      <c r="D306" s="76"/>
      <c r="E306" s="77"/>
    </row>
    <row r="307" spans="1:5" x14ac:dyDescent="0.25">
      <c r="A307" s="75"/>
      <c r="B307" s="98"/>
      <c r="C307" s="99"/>
      <c r="D307" s="76"/>
      <c r="E307" s="77"/>
    </row>
    <row r="308" spans="1:5" x14ac:dyDescent="0.25">
      <c r="A308" s="75"/>
      <c r="B308" s="98"/>
      <c r="C308" s="99"/>
      <c r="D308" s="76"/>
      <c r="E308" s="77"/>
    </row>
    <row r="309" spans="1:5" x14ac:dyDescent="0.25">
      <c r="A309" s="75"/>
      <c r="B309" s="98"/>
      <c r="C309" s="99"/>
      <c r="D309" s="76"/>
      <c r="E309" s="77"/>
    </row>
    <row r="310" spans="1:5" x14ac:dyDescent="0.25">
      <c r="A310" s="75"/>
      <c r="B310" s="98"/>
      <c r="C310" s="99"/>
      <c r="D310" s="76"/>
      <c r="E310" s="77"/>
    </row>
    <row r="311" spans="1:5" x14ac:dyDescent="0.25">
      <c r="A311" s="75"/>
      <c r="B311" s="98"/>
      <c r="C311" s="99"/>
      <c r="D311" s="76"/>
      <c r="E311" s="77"/>
    </row>
    <row r="312" spans="1:5" x14ac:dyDescent="0.25">
      <c r="A312" s="75"/>
      <c r="B312" s="98"/>
      <c r="C312" s="99"/>
      <c r="D312" s="76"/>
      <c r="E312" s="77"/>
    </row>
    <row r="313" spans="1:5" x14ac:dyDescent="0.25">
      <c r="A313" s="75"/>
      <c r="B313" s="98"/>
      <c r="C313" s="99"/>
      <c r="D313" s="76"/>
      <c r="E313" s="77"/>
    </row>
    <row r="314" spans="1:5" x14ac:dyDescent="0.25">
      <c r="A314" s="75"/>
      <c r="B314" s="98"/>
      <c r="C314" s="99"/>
      <c r="D314" s="76"/>
      <c r="E314" s="77"/>
    </row>
    <row r="315" spans="1:5" x14ac:dyDescent="0.25">
      <c r="A315" s="75"/>
      <c r="B315" s="98"/>
      <c r="C315" s="99"/>
      <c r="D315" s="76"/>
      <c r="E315" s="77"/>
    </row>
    <row r="316" spans="1:5" x14ac:dyDescent="0.25">
      <c r="A316" s="75"/>
      <c r="B316" s="98"/>
      <c r="C316" s="99"/>
      <c r="D316" s="76"/>
      <c r="E316" s="77"/>
    </row>
    <row r="317" spans="1:5" x14ac:dyDescent="0.25">
      <c r="A317" s="75"/>
      <c r="B317" s="98"/>
      <c r="C317" s="99"/>
      <c r="D317" s="76"/>
      <c r="E317" s="77"/>
    </row>
    <row r="318" spans="1:5" x14ac:dyDescent="0.25">
      <c r="A318" s="75"/>
      <c r="B318" s="98"/>
      <c r="C318" s="99"/>
      <c r="D318" s="76"/>
      <c r="E318" s="77"/>
    </row>
    <row r="319" spans="1:5" x14ac:dyDescent="0.25">
      <c r="A319" s="75"/>
      <c r="B319" s="98"/>
      <c r="C319" s="99"/>
      <c r="D319" s="76"/>
      <c r="E319" s="77"/>
    </row>
    <row r="320" spans="1:5" x14ac:dyDescent="0.25">
      <c r="A320" s="75"/>
      <c r="B320" s="98"/>
      <c r="C320" s="99"/>
      <c r="D320" s="76"/>
      <c r="E320" s="77"/>
    </row>
    <row r="321" spans="1:5" x14ac:dyDescent="0.25">
      <c r="A321" s="75"/>
      <c r="B321" s="98"/>
      <c r="C321" s="99"/>
      <c r="D321" s="76"/>
      <c r="E321" s="77"/>
    </row>
    <row r="322" spans="1:5" x14ac:dyDescent="0.25">
      <c r="A322" s="75"/>
      <c r="B322" s="98"/>
      <c r="C322" s="99"/>
      <c r="D322" s="76"/>
      <c r="E322" s="77"/>
    </row>
    <row r="323" spans="1:5" x14ac:dyDescent="0.25">
      <c r="A323" s="75"/>
      <c r="B323" s="98"/>
      <c r="C323" s="99"/>
      <c r="D323" s="76"/>
      <c r="E323" s="77"/>
    </row>
    <row r="324" spans="1:5" x14ac:dyDescent="0.25">
      <c r="A324" s="75"/>
      <c r="B324" s="98"/>
      <c r="C324" s="99"/>
      <c r="D324" s="76"/>
      <c r="E324" s="77"/>
    </row>
    <row r="325" spans="1:5" x14ac:dyDescent="0.25">
      <c r="A325" s="75"/>
      <c r="B325" s="98"/>
      <c r="C325" s="99"/>
      <c r="D325" s="76"/>
      <c r="E325" s="77"/>
    </row>
    <row r="326" spans="1:5" x14ac:dyDescent="0.25">
      <c r="A326" s="75"/>
      <c r="B326" s="98"/>
      <c r="C326" s="99"/>
      <c r="D326" s="76"/>
      <c r="E326" s="77"/>
    </row>
    <row r="327" spans="1:5" x14ac:dyDescent="0.25">
      <c r="A327" s="75"/>
      <c r="B327" s="98"/>
      <c r="C327" s="99"/>
      <c r="D327" s="76"/>
      <c r="E327" s="77"/>
    </row>
    <row r="328" spans="1:5" x14ac:dyDescent="0.25">
      <c r="A328" s="75"/>
      <c r="B328" s="98"/>
      <c r="C328" s="99"/>
      <c r="D328" s="76"/>
      <c r="E328" s="77"/>
    </row>
    <row r="329" spans="1:5" x14ac:dyDescent="0.25">
      <c r="A329" s="75"/>
      <c r="B329" s="98"/>
      <c r="C329" s="99"/>
      <c r="D329" s="76"/>
      <c r="E329" s="77"/>
    </row>
    <row r="330" spans="1:5" x14ac:dyDescent="0.25">
      <c r="A330" s="75"/>
      <c r="B330" s="98"/>
      <c r="C330" s="99"/>
      <c r="D330" s="76"/>
      <c r="E330" s="77"/>
    </row>
    <row r="331" spans="1:5" x14ac:dyDescent="0.25">
      <c r="A331" s="75"/>
      <c r="B331" s="98"/>
      <c r="C331" s="99"/>
      <c r="D331" s="76"/>
      <c r="E331" s="77"/>
    </row>
    <row r="332" spans="1:5" x14ac:dyDescent="0.25">
      <c r="A332" s="75"/>
      <c r="B332" s="98"/>
      <c r="C332" s="99"/>
      <c r="D332" s="76"/>
      <c r="E332" s="77"/>
    </row>
    <row r="333" spans="1:5" x14ac:dyDescent="0.25">
      <c r="A333" s="75"/>
      <c r="B333" s="98"/>
      <c r="C333" s="99"/>
      <c r="D333" s="76"/>
      <c r="E333" s="77"/>
    </row>
    <row r="334" spans="1:5" x14ac:dyDescent="0.25">
      <c r="A334" s="75"/>
      <c r="B334" s="98"/>
      <c r="C334" s="99"/>
      <c r="D334" s="76"/>
      <c r="E334" s="77"/>
    </row>
    <row r="335" spans="1:5" x14ac:dyDescent="0.25">
      <c r="A335" s="75"/>
      <c r="B335" s="98"/>
      <c r="C335" s="99"/>
      <c r="D335" s="76"/>
      <c r="E335" s="77"/>
    </row>
    <row r="336" spans="1:5" x14ac:dyDescent="0.25">
      <c r="A336" s="75"/>
      <c r="B336" s="98"/>
      <c r="C336" s="99"/>
      <c r="D336" s="76"/>
      <c r="E336" s="77"/>
    </row>
    <row r="337" spans="1:5" x14ac:dyDescent="0.25">
      <c r="A337" s="75"/>
      <c r="B337" s="98"/>
      <c r="C337" s="99"/>
      <c r="D337" s="76"/>
      <c r="E337" s="77"/>
    </row>
    <row r="338" spans="1:5" x14ac:dyDescent="0.25">
      <c r="A338" s="75"/>
      <c r="B338" s="98"/>
      <c r="C338" s="99"/>
      <c r="D338" s="76"/>
      <c r="E338" s="77"/>
    </row>
    <row r="339" spans="1:5" x14ac:dyDescent="0.25">
      <c r="A339" s="75"/>
      <c r="B339" s="98"/>
      <c r="C339" s="99"/>
      <c r="D339" s="76"/>
      <c r="E339" s="77"/>
    </row>
    <row r="340" spans="1:5" x14ac:dyDescent="0.25">
      <c r="A340" s="75"/>
      <c r="B340" s="98"/>
      <c r="C340" s="99"/>
      <c r="D340" s="76"/>
      <c r="E340" s="77"/>
    </row>
    <row r="341" spans="1:5" x14ac:dyDescent="0.25">
      <c r="A341" s="75"/>
      <c r="B341" s="98"/>
      <c r="C341" s="99"/>
      <c r="D341" s="76"/>
      <c r="E341" s="77"/>
    </row>
    <row r="342" spans="1:5" x14ac:dyDescent="0.25">
      <c r="A342" s="75"/>
      <c r="B342" s="98"/>
      <c r="C342" s="99"/>
      <c r="D342" s="76"/>
      <c r="E342" s="77"/>
    </row>
    <row r="343" spans="1:5" x14ac:dyDescent="0.25">
      <c r="A343" s="75"/>
      <c r="B343" s="98"/>
      <c r="C343" s="99"/>
      <c r="D343" s="76"/>
      <c r="E343" s="77"/>
    </row>
    <row r="344" spans="1:5" x14ac:dyDescent="0.25">
      <c r="A344" s="75"/>
      <c r="B344" s="98"/>
      <c r="C344" s="99"/>
      <c r="D344" s="76"/>
      <c r="E344" s="77"/>
    </row>
    <row r="345" spans="1:5" x14ac:dyDescent="0.25">
      <c r="A345" s="75"/>
      <c r="B345" s="98"/>
      <c r="C345" s="99"/>
      <c r="D345" s="76"/>
      <c r="E345" s="77"/>
    </row>
    <row r="346" spans="1:5" x14ac:dyDescent="0.25">
      <c r="A346" s="75"/>
      <c r="B346" s="98"/>
      <c r="C346" s="99"/>
      <c r="D346" s="76"/>
      <c r="E346" s="77"/>
    </row>
    <row r="347" spans="1:5" x14ac:dyDescent="0.25">
      <c r="A347" s="75"/>
      <c r="B347" s="98"/>
      <c r="C347" s="99"/>
      <c r="D347" s="76"/>
      <c r="E347" s="77"/>
    </row>
    <row r="348" spans="1:5" x14ac:dyDescent="0.25">
      <c r="A348" s="75"/>
      <c r="B348" s="98"/>
      <c r="C348" s="99"/>
      <c r="D348" s="76"/>
      <c r="E348" s="77"/>
    </row>
    <row r="349" spans="1:5" x14ac:dyDescent="0.25">
      <c r="A349" s="75"/>
      <c r="B349" s="98"/>
      <c r="C349" s="99"/>
      <c r="D349" s="76"/>
      <c r="E349" s="77"/>
    </row>
    <row r="350" spans="1:5" x14ac:dyDescent="0.25">
      <c r="A350" s="75"/>
      <c r="B350" s="98"/>
      <c r="C350" s="99"/>
      <c r="D350" s="76"/>
      <c r="E350" s="77"/>
    </row>
    <row r="351" spans="1:5" x14ac:dyDescent="0.25">
      <c r="A351" s="75"/>
      <c r="B351" s="98"/>
      <c r="C351" s="99"/>
      <c r="D351" s="76"/>
      <c r="E351" s="77"/>
    </row>
    <row r="352" spans="1:5" x14ac:dyDescent="0.25">
      <c r="A352" s="75"/>
      <c r="B352" s="98"/>
      <c r="C352" s="99"/>
      <c r="D352" s="76"/>
      <c r="E352" s="77"/>
    </row>
    <row r="353" spans="1:5" x14ac:dyDescent="0.25">
      <c r="A353" s="75"/>
      <c r="B353" s="98"/>
      <c r="C353" s="99"/>
      <c r="D353" s="76"/>
      <c r="E353" s="77"/>
    </row>
    <row r="354" spans="1:5" x14ac:dyDescent="0.25">
      <c r="A354" s="75"/>
      <c r="B354" s="98"/>
      <c r="C354" s="99"/>
      <c r="D354" s="76"/>
      <c r="E354" s="77"/>
    </row>
    <row r="355" spans="1:5" x14ac:dyDescent="0.25">
      <c r="A355" s="75"/>
      <c r="B355" s="98"/>
      <c r="C355" s="99"/>
      <c r="D355" s="76"/>
      <c r="E355" s="77"/>
    </row>
    <row r="356" spans="1:5" x14ac:dyDescent="0.25">
      <c r="A356" s="75"/>
      <c r="B356" s="98"/>
      <c r="C356" s="99"/>
      <c r="D356" s="76"/>
      <c r="E356" s="77"/>
    </row>
    <row r="357" spans="1:5" x14ac:dyDescent="0.25">
      <c r="A357" s="75"/>
      <c r="B357" s="98"/>
      <c r="C357" s="99"/>
      <c r="D357" s="76"/>
      <c r="E357" s="77"/>
    </row>
    <row r="358" spans="1:5" x14ac:dyDescent="0.25">
      <c r="A358" s="75"/>
      <c r="B358" s="98"/>
      <c r="C358" s="99"/>
      <c r="D358" s="76"/>
      <c r="E358" s="77"/>
    </row>
    <row r="359" spans="1:5" x14ac:dyDescent="0.25">
      <c r="A359" s="75"/>
      <c r="B359" s="98"/>
      <c r="C359" s="99"/>
      <c r="D359" s="76"/>
      <c r="E359" s="77"/>
    </row>
    <row r="360" spans="1:5" x14ac:dyDescent="0.25">
      <c r="A360" s="75"/>
      <c r="B360" s="98"/>
      <c r="C360" s="99"/>
      <c r="D360" s="76"/>
      <c r="E360" s="77"/>
    </row>
    <row r="361" spans="1:5" x14ac:dyDescent="0.25">
      <c r="A361" s="75"/>
      <c r="B361" s="98"/>
      <c r="C361" s="99"/>
      <c r="D361" s="76"/>
      <c r="E361" s="77"/>
    </row>
    <row r="362" spans="1:5" x14ac:dyDescent="0.25">
      <c r="A362" s="75"/>
      <c r="B362" s="98"/>
      <c r="C362" s="99"/>
      <c r="D362" s="76"/>
      <c r="E362" s="77"/>
    </row>
    <row r="363" spans="1:5" x14ac:dyDescent="0.25">
      <c r="A363" s="75"/>
      <c r="B363" s="98"/>
      <c r="C363" s="99"/>
      <c r="D363" s="76"/>
      <c r="E363" s="77"/>
    </row>
    <row r="364" spans="1:5" x14ac:dyDescent="0.25">
      <c r="A364" s="75"/>
      <c r="B364" s="98"/>
      <c r="C364" s="99"/>
      <c r="D364" s="76"/>
      <c r="E364" s="77"/>
    </row>
    <row r="365" spans="1:5" x14ac:dyDescent="0.25">
      <c r="A365" s="75"/>
      <c r="B365" s="98"/>
      <c r="C365" s="99"/>
      <c r="D365" s="76"/>
      <c r="E365" s="77"/>
    </row>
    <row r="366" spans="1:5" x14ac:dyDescent="0.25">
      <c r="A366" s="75"/>
      <c r="B366" s="98"/>
      <c r="C366" s="99"/>
      <c r="D366" s="76"/>
      <c r="E366" s="77"/>
    </row>
    <row r="367" spans="1:5" x14ac:dyDescent="0.25">
      <c r="A367" s="75"/>
      <c r="B367" s="98"/>
      <c r="C367" s="99"/>
      <c r="D367" s="76"/>
      <c r="E367" s="77"/>
    </row>
    <row r="368" spans="1:5" x14ac:dyDescent="0.25">
      <c r="A368" s="75"/>
      <c r="B368" s="98"/>
      <c r="C368" s="99"/>
      <c r="D368" s="76"/>
      <c r="E368" s="77"/>
    </row>
    <row r="369" spans="1:5" x14ac:dyDescent="0.25">
      <c r="A369" s="75"/>
      <c r="B369" s="98"/>
      <c r="C369" s="99"/>
      <c r="D369" s="76"/>
      <c r="E369" s="77"/>
    </row>
    <row r="370" spans="1:5" x14ac:dyDescent="0.25">
      <c r="A370" s="75"/>
      <c r="B370" s="98"/>
      <c r="C370" s="99"/>
      <c r="D370" s="76"/>
      <c r="E370" s="77"/>
    </row>
    <row r="371" spans="1:5" x14ac:dyDescent="0.25">
      <c r="A371" s="75"/>
      <c r="B371" s="98"/>
      <c r="C371" s="99"/>
      <c r="D371" s="76"/>
      <c r="E371" s="77"/>
    </row>
    <row r="372" spans="1:5" x14ac:dyDescent="0.25">
      <c r="A372" s="75"/>
      <c r="B372" s="98"/>
      <c r="C372" s="99"/>
      <c r="D372" s="76"/>
      <c r="E372" s="77"/>
    </row>
    <row r="373" spans="1:5" x14ac:dyDescent="0.25">
      <c r="A373" s="75"/>
      <c r="B373" s="98"/>
      <c r="C373" s="99"/>
      <c r="D373" s="76"/>
      <c r="E373" s="77"/>
    </row>
    <row r="374" spans="1:5" x14ac:dyDescent="0.25">
      <c r="A374" s="75"/>
      <c r="B374" s="98"/>
      <c r="C374" s="99"/>
      <c r="D374" s="76"/>
      <c r="E374" s="77"/>
    </row>
    <row r="375" spans="1:5" x14ac:dyDescent="0.25">
      <c r="A375" s="75"/>
      <c r="B375" s="98"/>
      <c r="C375" s="99"/>
      <c r="D375" s="76"/>
      <c r="E375" s="77"/>
    </row>
    <row r="376" spans="1:5" x14ac:dyDescent="0.25">
      <c r="A376" s="75"/>
      <c r="B376" s="98"/>
      <c r="C376" s="99"/>
      <c r="D376" s="76"/>
      <c r="E376" s="77"/>
    </row>
    <row r="377" spans="1:5" x14ac:dyDescent="0.25">
      <c r="A377" s="75"/>
      <c r="B377" s="98"/>
      <c r="C377" s="99"/>
      <c r="D377" s="76"/>
      <c r="E377" s="77"/>
    </row>
    <row r="378" spans="1:5" x14ac:dyDescent="0.25">
      <c r="A378" s="75"/>
      <c r="B378" s="98"/>
      <c r="C378" s="99"/>
      <c r="D378" s="76"/>
      <c r="E378" s="77"/>
    </row>
    <row r="379" spans="1:5" x14ac:dyDescent="0.25">
      <c r="A379" s="75"/>
      <c r="B379" s="98"/>
      <c r="C379" s="99"/>
      <c r="D379" s="76"/>
      <c r="E379" s="77"/>
    </row>
    <row r="380" spans="1:5" x14ac:dyDescent="0.25">
      <c r="A380" s="75"/>
      <c r="B380" s="98"/>
      <c r="C380" s="99"/>
      <c r="D380" s="76"/>
      <c r="E380" s="77"/>
    </row>
    <row r="381" spans="1:5" x14ac:dyDescent="0.25">
      <c r="A381" s="75"/>
      <c r="B381" s="98"/>
      <c r="C381" s="99"/>
      <c r="D381" s="76"/>
      <c r="E381" s="77"/>
    </row>
    <row r="382" spans="1:5" x14ac:dyDescent="0.25">
      <c r="A382" s="75"/>
      <c r="B382" s="98"/>
      <c r="C382" s="99"/>
      <c r="D382" s="76"/>
      <c r="E382" s="77"/>
    </row>
    <row r="383" spans="1:5" x14ac:dyDescent="0.25">
      <c r="A383" s="75"/>
      <c r="B383" s="98"/>
      <c r="C383" s="99"/>
      <c r="D383" s="76"/>
      <c r="E383" s="77"/>
    </row>
    <row r="384" spans="1:5" x14ac:dyDescent="0.25">
      <c r="A384" s="75"/>
      <c r="B384" s="98"/>
      <c r="C384" s="99"/>
      <c r="D384" s="76"/>
      <c r="E384" s="77"/>
    </row>
    <row r="385" spans="1:5" x14ac:dyDescent="0.25">
      <c r="A385" s="75"/>
      <c r="B385" s="98"/>
      <c r="C385" s="99"/>
      <c r="D385" s="76"/>
      <c r="E385" s="77"/>
    </row>
    <row r="386" spans="1:5" x14ac:dyDescent="0.25">
      <c r="A386" s="75"/>
      <c r="B386" s="98"/>
      <c r="C386" s="99"/>
      <c r="D386" s="76"/>
      <c r="E386" s="77"/>
    </row>
    <row r="387" spans="1:5" x14ac:dyDescent="0.25">
      <c r="A387" s="75"/>
      <c r="B387" s="98"/>
      <c r="C387" s="99"/>
      <c r="D387" s="76"/>
      <c r="E387" s="77"/>
    </row>
    <row r="388" spans="1:5" x14ac:dyDescent="0.25">
      <c r="A388" s="75"/>
      <c r="B388" s="98"/>
      <c r="C388" s="99"/>
      <c r="D388" s="76"/>
      <c r="E388" s="77"/>
    </row>
    <row r="389" spans="1:5" x14ac:dyDescent="0.25">
      <c r="A389" s="75"/>
      <c r="B389" s="98"/>
      <c r="C389" s="99"/>
      <c r="D389" s="76"/>
      <c r="E389" s="77"/>
    </row>
    <row r="390" spans="1:5" x14ac:dyDescent="0.25">
      <c r="A390" s="75"/>
      <c r="B390" s="98"/>
      <c r="C390" s="99"/>
      <c r="D390" s="76"/>
      <c r="E390" s="77"/>
    </row>
    <row r="391" spans="1:5" x14ac:dyDescent="0.25">
      <c r="A391" s="75"/>
      <c r="B391" s="98"/>
      <c r="C391" s="99"/>
      <c r="D391" s="76"/>
      <c r="E391" s="77"/>
    </row>
    <row r="392" spans="1:5" x14ac:dyDescent="0.25">
      <c r="A392" s="75"/>
      <c r="B392" s="98"/>
      <c r="C392" s="99"/>
      <c r="D392" s="76"/>
      <c r="E392" s="77"/>
    </row>
    <row r="393" spans="1:5" x14ac:dyDescent="0.25">
      <c r="A393" s="75"/>
      <c r="B393" s="98"/>
      <c r="C393" s="99"/>
      <c r="D393" s="76"/>
      <c r="E393" s="77"/>
    </row>
    <row r="394" spans="1:5" x14ac:dyDescent="0.25">
      <c r="A394" s="75"/>
      <c r="B394" s="98"/>
      <c r="C394" s="99"/>
      <c r="D394" s="76"/>
      <c r="E394" s="77"/>
    </row>
    <row r="395" spans="1:5" x14ac:dyDescent="0.25">
      <c r="A395" s="75"/>
      <c r="B395" s="98"/>
      <c r="C395" s="99"/>
      <c r="D395" s="76"/>
      <c r="E395" s="77"/>
    </row>
    <row r="396" spans="1:5" x14ac:dyDescent="0.25">
      <c r="A396" s="75"/>
      <c r="B396" s="98"/>
      <c r="C396" s="99"/>
      <c r="D396" s="76"/>
      <c r="E396" s="77"/>
    </row>
    <row r="397" spans="1:5" x14ac:dyDescent="0.25">
      <c r="A397" s="75"/>
      <c r="B397" s="98"/>
      <c r="C397" s="99"/>
      <c r="D397" s="76"/>
      <c r="E397" s="77"/>
    </row>
    <row r="398" spans="1:5" x14ac:dyDescent="0.25">
      <c r="A398" s="75"/>
      <c r="B398" s="98"/>
      <c r="C398" s="99"/>
      <c r="D398" s="76"/>
      <c r="E398" s="77"/>
    </row>
    <row r="399" spans="1:5" x14ac:dyDescent="0.25">
      <c r="A399" s="75"/>
      <c r="B399" s="98"/>
      <c r="C399" s="99"/>
      <c r="D399" s="76"/>
      <c r="E399" s="77"/>
    </row>
    <row r="400" spans="1:5" x14ac:dyDescent="0.25">
      <c r="A400" s="75"/>
      <c r="B400" s="98"/>
      <c r="C400" s="99"/>
      <c r="D400" s="76"/>
      <c r="E400" s="77"/>
    </row>
    <row r="401" spans="1:5" x14ac:dyDescent="0.25">
      <c r="A401" s="75"/>
      <c r="B401" s="98"/>
      <c r="C401" s="99"/>
      <c r="D401" s="76"/>
      <c r="E401" s="77"/>
    </row>
    <row r="402" spans="1:5" x14ac:dyDescent="0.25">
      <c r="A402" s="75"/>
      <c r="B402" s="98"/>
      <c r="C402" s="99"/>
      <c r="D402" s="76"/>
      <c r="E402" s="77"/>
    </row>
    <row r="403" spans="1:5" x14ac:dyDescent="0.25">
      <c r="A403" s="75"/>
      <c r="B403" s="98"/>
      <c r="C403" s="99"/>
      <c r="D403" s="76"/>
      <c r="E403" s="77"/>
    </row>
    <row r="404" spans="1:5" x14ac:dyDescent="0.25">
      <c r="A404" s="75"/>
      <c r="B404" s="98"/>
      <c r="C404" s="99"/>
      <c r="D404" s="76"/>
      <c r="E404" s="77"/>
    </row>
    <row r="405" spans="1:5" x14ac:dyDescent="0.25">
      <c r="A405" s="75"/>
      <c r="B405" s="98"/>
      <c r="C405" s="99"/>
      <c r="D405" s="76"/>
      <c r="E405" s="77"/>
    </row>
    <row r="406" spans="1:5" x14ac:dyDescent="0.25">
      <c r="A406" s="75"/>
      <c r="B406" s="98"/>
      <c r="C406" s="99"/>
      <c r="D406" s="76"/>
      <c r="E406" s="77"/>
    </row>
    <row r="407" spans="1:5" x14ac:dyDescent="0.25">
      <c r="A407" s="75"/>
      <c r="B407" s="98"/>
      <c r="C407" s="99"/>
      <c r="D407" s="76"/>
      <c r="E407" s="77"/>
    </row>
    <row r="408" spans="1:5" x14ac:dyDescent="0.25">
      <c r="A408" s="75"/>
      <c r="B408" s="98"/>
      <c r="C408" s="99"/>
      <c r="D408" s="76"/>
      <c r="E408" s="77"/>
    </row>
    <row r="409" spans="1:5" x14ac:dyDescent="0.25">
      <c r="A409" s="75"/>
      <c r="B409" s="98"/>
      <c r="C409" s="99"/>
      <c r="D409" s="76"/>
      <c r="E409" s="77"/>
    </row>
    <row r="410" spans="1:5" x14ac:dyDescent="0.25">
      <c r="A410" s="75"/>
      <c r="B410" s="98"/>
      <c r="C410" s="99"/>
      <c r="D410" s="76"/>
      <c r="E410" s="77"/>
    </row>
    <row r="411" spans="1:5" x14ac:dyDescent="0.25">
      <c r="A411" s="75"/>
      <c r="B411" s="98"/>
      <c r="C411" s="99"/>
      <c r="D411" s="76"/>
      <c r="E411" s="77"/>
    </row>
    <row r="412" spans="1:5" x14ac:dyDescent="0.25">
      <c r="A412" s="75"/>
      <c r="B412" s="98"/>
      <c r="C412" s="99"/>
      <c r="D412" s="76"/>
      <c r="E412" s="77"/>
    </row>
    <row r="413" spans="1:5" x14ac:dyDescent="0.25">
      <c r="A413" s="75"/>
      <c r="B413" s="98"/>
      <c r="C413" s="99"/>
      <c r="D413" s="76"/>
      <c r="E413" s="77"/>
    </row>
    <row r="414" spans="1:5" x14ac:dyDescent="0.25">
      <c r="A414" s="75"/>
      <c r="B414" s="98"/>
      <c r="C414" s="99"/>
      <c r="D414" s="76"/>
      <c r="E414" s="77"/>
    </row>
    <row r="415" spans="1:5" x14ac:dyDescent="0.25">
      <c r="A415" s="75"/>
      <c r="B415" s="98"/>
      <c r="C415" s="99"/>
      <c r="D415" s="76"/>
      <c r="E415" s="77"/>
    </row>
    <row r="416" spans="1:5" x14ac:dyDescent="0.25">
      <c r="A416" s="75"/>
      <c r="B416" s="98"/>
      <c r="C416" s="99"/>
      <c r="D416" s="76"/>
      <c r="E416" s="77"/>
    </row>
    <row r="417" spans="1:5" x14ac:dyDescent="0.25">
      <c r="A417" s="75"/>
      <c r="B417" s="98"/>
      <c r="C417" s="99"/>
      <c r="D417" s="76"/>
      <c r="E417" s="77"/>
    </row>
    <row r="418" spans="1:5" x14ac:dyDescent="0.25">
      <c r="A418" s="75"/>
      <c r="B418" s="98"/>
      <c r="C418" s="99"/>
      <c r="D418" s="76"/>
      <c r="E418" s="77"/>
    </row>
    <row r="419" spans="1:5" x14ac:dyDescent="0.25">
      <c r="A419" s="75"/>
      <c r="B419" s="98"/>
      <c r="C419" s="99"/>
      <c r="D419" s="76"/>
      <c r="E419" s="77"/>
    </row>
    <row r="420" spans="1:5" x14ac:dyDescent="0.25">
      <c r="A420" s="75"/>
      <c r="B420" s="98"/>
      <c r="C420" s="99"/>
      <c r="D420" s="76"/>
      <c r="E420" s="77"/>
    </row>
    <row r="421" spans="1:5" x14ac:dyDescent="0.25">
      <c r="A421" s="75"/>
      <c r="B421" s="98"/>
      <c r="C421" s="99"/>
      <c r="D421" s="76"/>
      <c r="E421" s="77"/>
    </row>
    <row r="422" spans="1:5" x14ac:dyDescent="0.25">
      <c r="A422" s="75"/>
      <c r="B422" s="98"/>
      <c r="C422" s="99"/>
      <c r="D422" s="76"/>
      <c r="E422" s="77"/>
    </row>
    <row r="423" spans="1:5" x14ac:dyDescent="0.25">
      <c r="A423" s="75"/>
      <c r="B423" s="98"/>
      <c r="C423" s="99"/>
      <c r="D423" s="76"/>
      <c r="E423" s="77"/>
    </row>
    <row r="424" spans="1:5" x14ac:dyDescent="0.25">
      <c r="A424" s="75"/>
      <c r="B424" s="98"/>
      <c r="C424" s="99"/>
      <c r="D424" s="76"/>
      <c r="E424" s="77"/>
    </row>
    <row r="425" spans="1:5" x14ac:dyDescent="0.25">
      <c r="A425" s="75"/>
      <c r="B425" s="98"/>
      <c r="C425" s="99"/>
      <c r="D425" s="76"/>
      <c r="E425" s="77"/>
    </row>
    <row r="426" spans="1:5" x14ac:dyDescent="0.25">
      <c r="A426" s="75"/>
      <c r="B426" s="98"/>
      <c r="C426" s="99"/>
      <c r="D426" s="76"/>
      <c r="E426" s="77"/>
    </row>
    <row r="427" spans="1:5" x14ac:dyDescent="0.25">
      <c r="A427" s="75"/>
      <c r="B427" s="98"/>
      <c r="C427" s="99"/>
      <c r="D427" s="76"/>
      <c r="E427" s="77"/>
    </row>
    <row r="428" spans="1:5" x14ac:dyDescent="0.25">
      <c r="A428" s="75"/>
      <c r="B428" s="98"/>
      <c r="C428" s="99"/>
      <c r="D428" s="76"/>
      <c r="E428" s="77"/>
    </row>
    <row r="429" spans="1:5" x14ac:dyDescent="0.25">
      <c r="A429" s="75"/>
      <c r="B429" s="98"/>
      <c r="C429" s="99"/>
      <c r="D429" s="76"/>
      <c r="E429" s="77"/>
    </row>
    <row r="430" spans="1:5" x14ac:dyDescent="0.25">
      <c r="A430" s="75"/>
      <c r="B430" s="98"/>
      <c r="C430" s="99"/>
      <c r="D430" s="76"/>
      <c r="E430" s="77"/>
    </row>
    <row r="431" spans="1:5" x14ac:dyDescent="0.25">
      <c r="A431" s="75"/>
      <c r="B431" s="98"/>
      <c r="C431" s="99"/>
      <c r="D431" s="76"/>
      <c r="E431" s="77"/>
    </row>
    <row r="432" spans="1:5" x14ac:dyDescent="0.25">
      <c r="A432" s="75"/>
      <c r="B432" s="98"/>
      <c r="C432" s="99"/>
      <c r="D432" s="76"/>
      <c r="E432" s="77"/>
    </row>
    <row r="433" spans="1:5" x14ac:dyDescent="0.25">
      <c r="A433" s="75"/>
      <c r="B433" s="98"/>
      <c r="C433" s="99"/>
      <c r="D433" s="76"/>
      <c r="E433" s="77"/>
    </row>
    <row r="434" spans="1:5" x14ac:dyDescent="0.25">
      <c r="A434" s="75"/>
      <c r="B434" s="98"/>
      <c r="C434" s="99"/>
      <c r="D434" s="76"/>
      <c r="E434" s="77"/>
    </row>
    <row r="435" spans="1:5" x14ac:dyDescent="0.25">
      <c r="A435" s="75"/>
      <c r="B435" s="98"/>
      <c r="C435" s="99"/>
      <c r="D435" s="76"/>
      <c r="E435" s="77"/>
    </row>
    <row r="436" spans="1:5" x14ac:dyDescent="0.25">
      <c r="A436" s="75"/>
      <c r="B436" s="98"/>
      <c r="C436" s="99"/>
      <c r="D436" s="76"/>
      <c r="E436" s="77"/>
    </row>
    <row r="437" spans="1:5" x14ac:dyDescent="0.25">
      <c r="A437" s="75"/>
      <c r="B437" s="98"/>
      <c r="C437" s="99"/>
      <c r="D437" s="76"/>
      <c r="E437" s="77"/>
    </row>
    <row r="438" spans="1:5" x14ac:dyDescent="0.25">
      <c r="A438" s="75"/>
      <c r="B438" s="98"/>
      <c r="C438" s="99"/>
      <c r="D438" s="76"/>
      <c r="E438" s="77"/>
    </row>
    <row r="439" spans="1:5" x14ac:dyDescent="0.25">
      <c r="A439" s="75"/>
      <c r="B439" s="98"/>
      <c r="C439" s="99"/>
      <c r="D439" s="76"/>
      <c r="E439" s="77"/>
    </row>
    <row r="440" spans="1:5" x14ac:dyDescent="0.25">
      <c r="A440" s="75"/>
      <c r="B440" s="98"/>
      <c r="C440" s="99"/>
      <c r="D440" s="76"/>
      <c r="E440" s="77"/>
    </row>
    <row r="441" spans="1:5" x14ac:dyDescent="0.25">
      <c r="A441" s="75"/>
      <c r="B441" s="98"/>
      <c r="C441" s="99"/>
      <c r="D441" s="76"/>
      <c r="E441" s="77"/>
    </row>
    <row r="442" spans="1:5" x14ac:dyDescent="0.25">
      <c r="A442" s="75"/>
      <c r="B442" s="98"/>
      <c r="C442" s="99"/>
      <c r="D442" s="76"/>
      <c r="E442" s="77"/>
    </row>
    <row r="443" spans="1:5" x14ac:dyDescent="0.25">
      <c r="A443" s="75"/>
      <c r="B443" s="98"/>
      <c r="C443" s="99"/>
      <c r="D443" s="76"/>
      <c r="E443" s="77"/>
    </row>
    <row r="444" spans="1:5" x14ac:dyDescent="0.25">
      <c r="A444" s="75"/>
      <c r="B444" s="98"/>
      <c r="C444" s="99"/>
      <c r="D444" s="76"/>
      <c r="E444" s="77"/>
    </row>
    <row r="445" spans="1:5" x14ac:dyDescent="0.25">
      <c r="A445" s="75"/>
      <c r="B445" s="98"/>
      <c r="C445" s="99"/>
      <c r="D445" s="76"/>
      <c r="E445" s="77"/>
    </row>
    <row r="446" spans="1:5" x14ac:dyDescent="0.25">
      <c r="A446" s="75"/>
      <c r="B446" s="98"/>
      <c r="C446" s="99"/>
      <c r="D446" s="76"/>
      <c r="E446" s="77"/>
    </row>
    <row r="447" spans="1:5" x14ac:dyDescent="0.25">
      <c r="A447" s="75"/>
      <c r="B447" s="98"/>
      <c r="C447" s="99"/>
      <c r="D447" s="76"/>
      <c r="E447" s="77"/>
    </row>
    <row r="448" spans="1:5" x14ac:dyDescent="0.25">
      <c r="A448" s="75"/>
      <c r="B448" s="98"/>
      <c r="C448" s="99"/>
      <c r="D448" s="76"/>
      <c r="E448" s="77"/>
    </row>
    <row r="449" spans="1:5" x14ac:dyDescent="0.25">
      <c r="A449" s="75"/>
      <c r="B449" s="98"/>
      <c r="C449" s="99"/>
      <c r="D449" s="76"/>
      <c r="E449" s="77"/>
    </row>
    <row r="450" spans="1:5" x14ac:dyDescent="0.25">
      <c r="A450" s="75"/>
      <c r="B450" s="98"/>
      <c r="C450" s="99"/>
      <c r="D450" s="76"/>
      <c r="E450" s="77"/>
    </row>
    <row r="451" spans="1:5" x14ac:dyDescent="0.25">
      <c r="A451" s="75"/>
      <c r="B451" s="98"/>
      <c r="C451" s="99"/>
      <c r="D451" s="76"/>
      <c r="E451" s="77"/>
    </row>
    <row r="452" spans="1:5" x14ac:dyDescent="0.25">
      <c r="A452" s="75"/>
      <c r="B452" s="98"/>
      <c r="C452" s="99"/>
      <c r="D452" s="76"/>
      <c r="E452" s="77"/>
    </row>
    <row r="453" spans="1:5" x14ac:dyDescent="0.25">
      <c r="A453" s="75"/>
      <c r="B453" s="98"/>
      <c r="C453" s="99"/>
      <c r="D453" s="76"/>
      <c r="E453" s="77"/>
    </row>
    <row r="454" spans="1:5" x14ac:dyDescent="0.25">
      <c r="A454" s="75"/>
      <c r="B454" s="98"/>
      <c r="C454" s="99"/>
      <c r="D454" s="76"/>
      <c r="E454" s="77"/>
    </row>
    <row r="455" spans="1:5" x14ac:dyDescent="0.25">
      <c r="A455" s="75"/>
      <c r="B455" s="98"/>
      <c r="C455" s="99"/>
      <c r="D455" s="76"/>
      <c r="E455" s="77"/>
    </row>
    <row r="456" spans="1:5" x14ac:dyDescent="0.25">
      <c r="A456" s="75"/>
      <c r="B456" s="98"/>
      <c r="C456" s="99"/>
      <c r="D456" s="76"/>
      <c r="E456" s="77"/>
    </row>
    <row r="457" spans="1:5" x14ac:dyDescent="0.25">
      <c r="A457" s="75"/>
      <c r="B457" s="98"/>
      <c r="C457" s="99"/>
      <c r="D457" s="76"/>
      <c r="E457" s="77"/>
    </row>
    <row r="458" spans="1:5" x14ac:dyDescent="0.25">
      <c r="A458" s="75"/>
      <c r="B458" s="98"/>
      <c r="C458" s="99"/>
      <c r="D458" s="76"/>
      <c r="E458" s="77"/>
    </row>
    <row r="459" spans="1:5" x14ac:dyDescent="0.25">
      <c r="A459" s="75"/>
      <c r="B459" s="98"/>
      <c r="C459" s="99"/>
      <c r="D459" s="76"/>
      <c r="E459" s="77"/>
    </row>
    <row r="460" spans="1:5" x14ac:dyDescent="0.25">
      <c r="A460" s="75"/>
      <c r="B460" s="98"/>
      <c r="C460" s="99"/>
      <c r="D460" s="76"/>
      <c r="E460" s="77"/>
    </row>
    <row r="461" spans="1:5" x14ac:dyDescent="0.25">
      <c r="A461" s="75"/>
      <c r="B461" s="98"/>
      <c r="C461" s="99"/>
      <c r="D461" s="76"/>
      <c r="E461" s="77"/>
    </row>
    <row r="462" spans="1:5" x14ac:dyDescent="0.25">
      <c r="A462" s="75"/>
      <c r="B462" s="98"/>
      <c r="C462" s="99"/>
      <c r="D462" s="76"/>
      <c r="E462" s="77"/>
    </row>
    <row r="463" spans="1:5" x14ac:dyDescent="0.25">
      <c r="A463" s="75"/>
      <c r="B463" s="98"/>
      <c r="C463" s="99"/>
      <c r="D463" s="76"/>
      <c r="E463" s="77"/>
    </row>
    <row r="464" spans="1:5" x14ac:dyDescent="0.25">
      <c r="A464" s="75"/>
      <c r="B464" s="98"/>
      <c r="C464" s="99"/>
      <c r="D464" s="76"/>
      <c r="E464" s="77"/>
    </row>
    <row r="465" spans="1:5" x14ac:dyDescent="0.25">
      <c r="A465" s="75"/>
      <c r="B465" s="98"/>
      <c r="C465" s="99"/>
      <c r="D465" s="76"/>
      <c r="E465" s="77"/>
    </row>
    <row r="466" spans="1:5" x14ac:dyDescent="0.25">
      <c r="A466" s="75"/>
      <c r="B466" s="98"/>
      <c r="C466" s="99"/>
      <c r="D466" s="76"/>
      <c r="E466" s="77"/>
    </row>
    <row r="467" spans="1:5" x14ac:dyDescent="0.25">
      <c r="A467" s="75"/>
      <c r="B467" s="98"/>
      <c r="C467" s="99"/>
      <c r="D467" s="76"/>
      <c r="E467" s="77"/>
    </row>
    <row r="468" spans="1:5" x14ac:dyDescent="0.25">
      <c r="A468" s="75"/>
      <c r="B468" s="98"/>
      <c r="C468" s="99"/>
      <c r="D468" s="76"/>
      <c r="E468" s="77"/>
    </row>
    <row r="469" spans="1:5" x14ac:dyDescent="0.25">
      <c r="A469" s="75"/>
      <c r="B469" s="98"/>
      <c r="C469" s="99"/>
      <c r="D469" s="76"/>
      <c r="E469" s="77"/>
    </row>
    <row r="470" spans="1:5" x14ac:dyDescent="0.25">
      <c r="A470" s="75"/>
      <c r="B470" s="98"/>
      <c r="C470" s="99"/>
      <c r="D470" s="76"/>
      <c r="E470" s="77"/>
    </row>
    <row r="471" spans="1:5" x14ac:dyDescent="0.25">
      <c r="A471" s="75"/>
      <c r="B471" s="98"/>
      <c r="C471" s="99"/>
      <c r="D471" s="76"/>
      <c r="E471" s="77"/>
    </row>
    <row r="472" spans="1:5" x14ac:dyDescent="0.25">
      <c r="A472" s="75"/>
      <c r="B472" s="98"/>
      <c r="C472" s="99"/>
      <c r="D472" s="76"/>
      <c r="E472" s="77"/>
    </row>
    <row r="473" spans="1:5" x14ac:dyDescent="0.25">
      <c r="A473" s="75"/>
      <c r="B473" s="98"/>
      <c r="C473" s="99"/>
      <c r="D473" s="76"/>
      <c r="E473" s="77"/>
    </row>
    <row r="474" spans="1:5" x14ac:dyDescent="0.25">
      <c r="A474" s="75"/>
      <c r="B474" s="98"/>
      <c r="C474" s="99"/>
      <c r="D474" s="76"/>
      <c r="E474" s="77"/>
    </row>
    <row r="475" spans="1:5" x14ac:dyDescent="0.25">
      <c r="A475" s="75"/>
      <c r="B475" s="98"/>
      <c r="C475" s="99"/>
      <c r="D475" s="76"/>
      <c r="E475" s="77"/>
    </row>
    <row r="476" spans="1:5" x14ac:dyDescent="0.25">
      <c r="A476" s="75"/>
      <c r="B476" s="98"/>
      <c r="C476" s="99"/>
      <c r="D476" s="76"/>
      <c r="E476" s="77"/>
    </row>
    <row r="477" spans="1:5" x14ac:dyDescent="0.25">
      <c r="A477" s="75"/>
      <c r="B477" s="98"/>
      <c r="C477" s="99"/>
      <c r="D477" s="76"/>
      <c r="E477" s="77"/>
    </row>
    <row r="478" spans="1:5" x14ac:dyDescent="0.25">
      <c r="A478" s="75"/>
      <c r="B478" s="98"/>
      <c r="C478" s="99"/>
      <c r="D478" s="76"/>
      <c r="E478" s="77"/>
    </row>
    <row r="479" spans="1:5" x14ac:dyDescent="0.25">
      <c r="A479" s="75"/>
      <c r="B479" s="98"/>
      <c r="C479" s="99"/>
      <c r="D479" s="76"/>
      <c r="E479" s="77"/>
    </row>
    <row r="480" spans="1:5" x14ac:dyDescent="0.25">
      <c r="A480" s="75"/>
      <c r="B480" s="98"/>
      <c r="C480" s="99"/>
      <c r="D480" s="76"/>
      <c r="E480" s="77"/>
    </row>
    <row r="481" spans="1:5" x14ac:dyDescent="0.25">
      <c r="A481" s="75"/>
      <c r="B481" s="98"/>
      <c r="C481" s="99"/>
      <c r="D481" s="76"/>
      <c r="E481" s="77"/>
    </row>
    <row r="482" spans="1:5" x14ac:dyDescent="0.25">
      <c r="A482" s="75"/>
      <c r="B482" s="98"/>
      <c r="C482" s="99"/>
      <c r="D482" s="76"/>
      <c r="E482" s="77"/>
    </row>
    <row r="483" spans="1:5" x14ac:dyDescent="0.25">
      <c r="A483" s="75"/>
      <c r="B483" s="98"/>
      <c r="C483" s="99"/>
      <c r="D483" s="76"/>
      <c r="E483" s="77"/>
    </row>
    <row r="484" spans="1:5" x14ac:dyDescent="0.25">
      <c r="A484" s="75"/>
      <c r="B484" s="98"/>
      <c r="C484" s="99"/>
      <c r="D484" s="76"/>
      <c r="E484" s="77"/>
    </row>
    <row r="485" spans="1:5" x14ac:dyDescent="0.25">
      <c r="A485" s="75"/>
      <c r="B485" s="98"/>
      <c r="C485" s="99"/>
      <c r="D485" s="76"/>
      <c r="E485" s="77"/>
    </row>
    <row r="486" spans="1:5" x14ac:dyDescent="0.25">
      <c r="A486" s="75"/>
      <c r="B486" s="98"/>
      <c r="C486" s="99"/>
      <c r="D486" s="76"/>
      <c r="E486" s="77"/>
    </row>
    <row r="487" spans="1:5" x14ac:dyDescent="0.25">
      <c r="A487" s="75"/>
      <c r="B487" s="98"/>
      <c r="C487" s="99"/>
      <c r="D487" s="76"/>
      <c r="E487" s="77"/>
    </row>
    <row r="488" spans="1:5" x14ac:dyDescent="0.25">
      <c r="A488" s="75"/>
      <c r="B488" s="98"/>
      <c r="C488" s="99"/>
      <c r="D488" s="76"/>
      <c r="E488" s="77"/>
    </row>
    <row r="489" spans="1:5" x14ac:dyDescent="0.25">
      <c r="A489" s="75"/>
      <c r="B489" s="98"/>
      <c r="C489" s="99"/>
      <c r="D489" s="76"/>
      <c r="E489" s="77"/>
    </row>
    <row r="490" spans="1:5" x14ac:dyDescent="0.25">
      <c r="A490" s="75"/>
      <c r="B490" s="98"/>
      <c r="C490" s="99"/>
      <c r="D490" s="76"/>
      <c r="E490" s="77"/>
    </row>
    <row r="491" spans="1:5" x14ac:dyDescent="0.25">
      <c r="A491" s="75"/>
      <c r="B491" s="98"/>
      <c r="C491" s="99"/>
      <c r="D491" s="76"/>
      <c r="E491" s="77"/>
    </row>
    <row r="492" spans="1:5" x14ac:dyDescent="0.25">
      <c r="A492" s="75"/>
      <c r="B492" s="98"/>
      <c r="C492" s="99"/>
      <c r="D492" s="76"/>
      <c r="E492" s="77"/>
    </row>
    <row r="493" spans="1:5" x14ac:dyDescent="0.25">
      <c r="A493" s="75"/>
      <c r="B493" s="98"/>
      <c r="C493" s="99"/>
      <c r="D493" s="76"/>
      <c r="E493" s="77"/>
    </row>
    <row r="494" spans="1:5" x14ac:dyDescent="0.25">
      <c r="A494" s="75"/>
      <c r="B494" s="98"/>
      <c r="C494" s="99"/>
      <c r="D494" s="76"/>
      <c r="E494" s="77"/>
    </row>
    <row r="495" spans="1:5" x14ac:dyDescent="0.25">
      <c r="A495" s="75"/>
      <c r="B495" s="98"/>
      <c r="C495" s="99"/>
      <c r="D495" s="76"/>
      <c r="E495" s="77"/>
    </row>
    <row r="496" spans="1:5" x14ac:dyDescent="0.25">
      <c r="A496" s="75"/>
      <c r="B496" s="98"/>
      <c r="C496" s="99"/>
      <c r="D496" s="76"/>
      <c r="E496" s="77"/>
    </row>
    <row r="497" spans="1:5" x14ac:dyDescent="0.25">
      <c r="A497" s="75"/>
      <c r="B497" s="98"/>
      <c r="C497" s="99"/>
      <c r="D497" s="76"/>
      <c r="E497" s="77"/>
    </row>
    <row r="498" spans="1:5" x14ac:dyDescent="0.25">
      <c r="A498" s="75"/>
      <c r="B498" s="98"/>
      <c r="C498" s="99"/>
      <c r="D498" s="76"/>
      <c r="E498" s="77"/>
    </row>
    <row r="499" spans="1:5" x14ac:dyDescent="0.25">
      <c r="A499" s="75"/>
      <c r="B499" s="98"/>
      <c r="C499" s="99"/>
      <c r="D499" s="76"/>
      <c r="E499" s="77"/>
    </row>
    <row r="500" spans="1:5" x14ac:dyDescent="0.25">
      <c r="A500" s="75"/>
      <c r="B500" s="98"/>
      <c r="C500" s="99"/>
      <c r="D500" s="76"/>
      <c r="E500" s="77"/>
    </row>
    <row r="501" spans="1:5" x14ac:dyDescent="0.25">
      <c r="A501" s="75"/>
      <c r="B501" s="98"/>
      <c r="C501" s="99"/>
      <c r="D501" s="76"/>
      <c r="E501" s="77"/>
    </row>
    <row r="502" spans="1:5" x14ac:dyDescent="0.25">
      <c r="A502" s="75"/>
      <c r="B502" s="98"/>
      <c r="C502" s="99"/>
      <c r="D502" s="76"/>
      <c r="E502" s="77"/>
    </row>
    <row r="503" spans="1:5" x14ac:dyDescent="0.25">
      <c r="A503" s="75"/>
      <c r="B503" s="98"/>
      <c r="C503" s="99"/>
      <c r="D503" s="76"/>
      <c r="E503" s="77"/>
    </row>
    <row r="504" spans="1:5" x14ac:dyDescent="0.25">
      <c r="A504" s="75"/>
      <c r="B504" s="98"/>
      <c r="C504" s="99"/>
      <c r="D504" s="76"/>
      <c r="E504" s="77"/>
    </row>
    <row r="505" spans="1:5" x14ac:dyDescent="0.25">
      <c r="A505" s="75"/>
      <c r="B505" s="98"/>
      <c r="C505" s="99"/>
      <c r="D505" s="76"/>
      <c r="E505" s="77"/>
    </row>
    <row r="506" spans="1:5" x14ac:dyDescent="0.25">
      <c r="A506" s="75"/>
      <c r="B506" s="98"/>
      <c r="C506" s="99"/>
      <c r="D506" s="76"/>
      <c r="E506" s="77"/>
    </row>
    <row r="507" spans="1:5" x14ac:dyDescent="0.25">
      <c r="A507" s="75"/>
      <c r="B507" s="98"/>
      <c r="C507" s="99"/>
      <c r="D507" s="76"/>
      <c r="E507" s="77"/>
    </row>
    <row r="508" spans="1:5" x14ac:dyDescent="0.25">
      <c r="A508" s="75"/>
      <c r="B508" s="98"/>
      <c r="C508" s="99"/>
      <c r="D508" s="76"/>
      <c r="E508" s="77"/>
    </row>
    <row r="509" spans="1:5" x14ac:dyDescent="0.25">
      <c r="A509" s="75"/>
      <c r="B509" s="98"/>
      <c r="C509" s="99"/>
      <c r="D509" s="76"/>
      <c r="E509" s="77"/>
    </row>
    <row r="510" spans="1:5" x14ac:dyDescent="0.25">
      <c r="A510" s="75"/>
      <c r="B510" s="98"/>
      <c r="C510" s="99"/>
      <c r="D510" s="76"/>
      <c r="E510" s="77"/>
    </row>
    <row r="511" spans="1:5" x14ac:dyDescent="0.25">
      <c r="A511" s="75"/>
      <c r="B511" s="98"/>
      <c r="C511" s="99"/>
      <c r="D511" s="76"/>
      <c r="E511" s="77"/>
    </row>
    <row r="512" spans="1:5" x14ac:dyDescent="0.25">
      <c r="A512" s="75"/>
      <c r="B512" s="98"/>
      <c r="C512" s="99"/>
      <c r="D512" s="76"/>
      <c r="E512" s="77"/>
    </row>
    <row r="513" spans="1:5" x14ac:dyDescent="0.25">
      <c r="A513" s="75"/>
      <c r="B513" s="98"/>
      <c r="C513" s="99"/>
      <c r="D513" s="76"/>
      <c r="E513" s="77"/>
    </row>
    <row r="514" spans="1:5" x14ac:dyDescent="0.25">
      <c r="A514" s="75"/>
      <c r="B514" s="98"/>
      <c r="C514" s="99"/>
      <c r="D514" s="76"/>
      <c r="E514" s="77"/>
    </row>
    <row r="515" spans="1:5" x14ac:dyDescent="0.25">
      <c r="A515" s="75"/>
      <c r="B515" s="98"/>
      <c r="C515" s="99"/>
      <c r="D515" s="76"/>
      <c r="E515" s="77"/>
    </row>
    <row r="516" spans="1:5" x14ac:dyDescent="0.25">
      <c r="A516" s="75"/>
      <c r="B516" s="98"/>
      <c r="C516" s="99"/>
      <c r="D516" s="76"/>
      <c r="E516" s="77"/>
    </row>
    <row r="517" spans="1:5" x14ac:dyDescent="0.25">
      <c r="A517" s="75"/>
      <c r="B517" s="98"/>
      <c r="C517" s="99"/>
      <c r="D517" s="76"/>
      <c r="E517" s="77"/>
    </row>
    <row r="518" spans="1:5" x14ac:dyDescent="0.25">
      <c r="A518" s="75"/>
      <c r="B518" s="98"/>
      <c r="C518" s="99"/>
      <c r="D518" s="76"/>
      <c r="E518" s="77"/>
    </row>
    <row r="519" spans="1:5" x14ac:dyDescent="0.25">
      <c r="A519" s="75"/>
      <c r="B519" s="98"/>
      <c r="C519" s="99"/>
      <c r="D519" s="76"/>
      <c r="E519" s="77"/>
    </row>
    <row r="520" spans="1:5" x14ac:dyDescent="0.25">
      <c r="A520" s="75"/>
      <c r="B520" s="98"/>
      <c r="C520" s="99"/>
      <c r="D520" s="76"/>
      <c r="E520" s="77"/>
    </row>
    <row r="521" spans="1:5" x14ac:dyDescent="0.25">
      <c r="A521" s="75"/>
      <c r="B521" s="98"/>
      <c r="C521" s="99"/>
      <c r="D521" s="76"/>
      <c r="E521" s="77"/>
    </row>
    <row r="522" spans="1:5" x14ac:dyDescent="0.25">
      <c r="A522" s="75"/>
      <c r="B522" s="98"/>
      <c r="C522" s="99"/>
      <c r="D522" s="76"/>
      <c r="E522" s="77"/>
    </row>
    <row r="523" spans="1:5" x14ac:dyDescent="0.25">
      <c r="A523" s="75"/>
      <c r="B523" s="98"/>
      <c r="C523" s="99"/>
      <c r="D523" s="76"/>
      <c r="E523" s="77"/>
    </row>
    <row r="524" spans="1:5" x14ac:dyDescent="0.25">
      <c r="A524" s="75"/>
      <c r="B524" s="98"/>
      <c r="C524" s="99"/>
      <c r="D524" s="76"/>
      <c r="E524" s="77"/>
    </row>
    <row r="525" spans="1:5" x14ac:dyDescent="0.25">
      <c r="A525" s="75"/>
      <c r="B525" s="98"/>
      <c r="C525" s="99"/>
      <c r="D525" s="76"/>
      <c r="E525" s="77"/>
    </row>
    <row r="526" spans="1:5" x14ac:dyDescent="0.25">
      <c r="A526" s="75"/>
      <c r="B526" s="98"/>
      <c r="C526" s="99"/>
      <c r="D526" s="76"/>
      <c r="E526" s="77"/>
    </row>
    <row r="527" spans="1:5" x14ac:dyDescent="0.25">
      <c r="A527" s="75"/>
      <c r="B527" s="98"/>
      <c r="C527" s="99"/>
      <c r="D527" s="76"/>
      <c r="E527" s="77"/>
    </row>
    <row r="528" spans="1:5" x14ac:dyDescent="0.25">
      <c r="A528" s="75"/>
      <c r="B528" s="98"/>
      <c r="C528" s="99"/>
      <c r="D528" s="76"/>
      <c r="E528" s="77"/>
    </row>
    <row r="529" spans="1:5" x14ac:dyDescent="0.25">
      <c r="A529" s="75"/>
      <c r="B529" s="98"/>
      <c r="C529" s="99"/>
      <c r="D529" s="76"/>
      <c r="E529" s="77"/>
    </row>
    <row r="530" spans="1:5" x14ac:dyDescent="0.25">
      <c r="A530" s="75"/>
      <c r="B530" s="98"/>
      <c r="C530" s="99"/>
      <c r="D530" s="76"/>
      <c r="E530" s="77"/>
    </row>
    <row r="531" spans="1:5" x14ac:dyDescent="0.25">
      <c r="A531" s="75"/>
      <c r="B531" s="98"/>
      <c r="C531" s="99"/>
      <c r="D531" s="76"/>
      <c r="E531" s="77"/>
    </row>
    <row r="532" spans="1:5" x14ac:dyDescent="0.25">
      <c r="A532" s="75"/>
      <c r="B532" s="98"/>
      <c r="C532" s="99"/>
      <c r="D532" s="76"/>
      <c r="E532" s="77"/>
    </row>
    <row r="533" spans="1:5" x14ac:dyDescent="0.25">
      <c r="A533" s="75"/>
      <c r="B533" s="98"/>
      <c r="C533" s="99"/>
      <c r="D533" s="76"/>
      <c r="E533" s="77"/>
    </row>
    <row r="534" spans="1:5" x14ac:dyDescent="0.25">
      <c r="A534" s="75"/>
      <c r="B534" s="98"/>
      <c r="C534" s="99"/>
      <c r="D534" s="76"/>
      <c r="E534" s="77"/>
    </row>
    <row r="535" spans="1:5" x14ac:dyDescent="0.25">
      <c r="A535" s="75"/>
      <c r="B535" s="98"/>
      <c r="C535" s="99"/>
      <c r="D535" s="76"/>
      <c r="E535" s="77"/>
    </row>
    <row r="536" spans="1:5" x14ac:dyDescent="0.25">
      <c r="A536" s="75"/>
      <c r="B536" s="98"/>
      <c r="C536" s="99"/>
      <c r="D536" s="76"/>
      <c r="E536" s="77"/>
    </row>
    <row r="537" spans="1:5" x14ac:dyDescent="0.25">
      <c r="A537" s="75"/>
      <c r="B537" s="98"/>
      <c r="C537" s="99"/>
      <c r="D537" s="76"/>
      <c r="E537" s="77"/>
    </row>
    <row r="538" spans="1:5" x14ac:dyDescent="0.25">
      <c r="A538" s="75"/>
      <c r="B538" s="98"/>
      <c r="C538" s="99"/>
      <c r="D538" s="76"/>
      <c r="E538" s="77"/>
    </row>
    <row r="539" spans="1:5" x14ac:dyDescent="0.25">
      <c r="A539" s="75"/>
      <c r="B539" s="98"/>
      <c r="C539" s="99"/>
      <c r="D539" s="76"/>
      <c r="E539" s="77"/>
    </row>
    <row r="540" spans="1:5" x14ac:dyDescent="0.25">
      <c r="A540" s="75"/>
      <c r="B540" s="98"/>
      <c r="C540" s="99"/>
      <c r="D540" s="76"/>
      <c r="E540" s="77"/>
    </row>
    <row r="541" spans="1:5" x14ac:dyDescent="0.25">
      <c r="A541" s="75"/>
      <c r="B541" s="98"/>
      <c r="C541" s="99"/>
      <c r="D541" s="76"/>
      <c r="E541" s="77"/>
    </row>
    <row r="542" spans="1:5" x14ac:dyDescent="0.25">
      <c r="A542" s="75"/>
      <c r="B542" s="98"/>
      <c r="C542" s="99"/>
      <c r="D542" s="76"/>
      <c r="E542" s="77"/>
    </row>
    <row r="543" spans="1:5" x14ac:dyDescent="0.25">
      <c r="A543" s="75"/>
      <c r="B543" s="98"/>
      <c r="C543" s="99"/>
      <c r="D543" s="76"/>
      <c r="E543" s="77"/>
    </row>
    <row r="544" spans="1:5" x14ac:dyDescent="0.25">
      <c r="A544" s="75"/>
      <c r="B544" s="98"/>
      <c r="C544" s="99"/>
      <c r="D544" s="76"/>
      <c r="E544" s="77"/>
    </row>
    <row r="545" spans="1:5" x14ac:dyDescent="0.25">
      <c r="A545" s="75"/>
      <c r="B545" s="98"/>
      <c r="C545" s="99"/>
      <c r="D545" s="76"/>
      <c r="E545" s="77"/>
    </row>
    <row r="546" spans="1:5" x14ac:dyDescent="0.25">
      <c r="A546" s="75"/>
      <c r="B546" s="98"/>
      <c r="C546" s="99"/>
      <c r="D546" s="76"/>
      <c r="E546" s="77"/>
    </row>
    <row r="547" spans="1:5" x14ac:dyDescent="0.25">
      <c r="A547" s="75"/>
      <c r="B547" s="98"/>
      <c r="C547" s="99"/>
      <c r="D547" s="76"/>
      <c r="E547" s="77"/>
    </row>
    <row r="548" spans="1:5" x14ac:dyDescent="0.25">
      <c r="A548" s="75"/>
      <c r="B548" s="98"/>
      <c r="C548" s="99"/>
      <c r="D548" s="76"/>
      <c r="E548" s="77"/>
    </row>
    <row r="549" spans="1:5" x14ac:dyDescent="0.25">
      <c r="A549" s="75"/>
      <c r="B549" s="98"/>
      <c r="C549" s="99"/>
      <c r="D549" s="76"/>
      <c r="E549" s="77"/>
    </row>
    <row r="550" spans="1:5" x14ac:dyDescent="0.25">
      <c r="A550" s="75"/>
      <c r="B550" s="98"/>
      <c r="C550" s="99"/>
      <c r="D550" s="76"/>
      <c r="E550" s="77"/>
    </row>
    <row r="551" spans="1:5" x14ac:dyDescent="0.25">
      <c r="A551" s="75"/>
      <c r="B551" s="98"/>
      <c r="C551" s="99"/>
      <c r="D551" s="76"/>
      <c r="E551" s="77"/>
    </row>
    <row r="552" spans="1:5" x14ac:dyDescent="0.25">
      <c r="A552" s="75"/>
      <c r="B552" s="98"/>
      <c r="C552" s="99"/>
      <c r="D552" s="76"/>
      <c r="E552" s="77"/>
    </row>
    <row r="553" spans="1:5" x14ac:dyDescent="0.25">
      <c r="A553" s="75"/>
      <c r="B553" s="98"/>
      <c r="C553" s="99"/>
      <c r="D553" s="76"/>
      <c r="E553" s="77"/>
    </row>
    <row r="554" spans="1:5" x14ac:dyDescent="0.25">
      <c r="A554" s="75"/>
      <c r="B554" s="98"/>
      <c r="C554" s="99"/>
      <c r="D554" s="76"/>
      <c r="E554" s="77"/>
    </row>
    <row r="555" spans="1:5" x14ac:dyDescent="0.25">
      <c r="A555" s="75"/>
      <c r="B555" s="98"/>
      <c r="C555" s="99"/>
      <c r="D555" s="76"/>
      <c r="E555" s="77"/>
    </row>
    <row r="556" spans="1:5" x14ac:dyDescent="0.25">
      <c r="A556" s="75"/>
      <c r="B556" s="98"/>
      <c r="C556" s="99"/>
      <c r="D556" s="76"/>
      <c r="E556" s="77"/>
    </row>
    <row r="557" spans="1:5" x14ac:dyDescent="0.25">
      <c r="A557" s="75"/>
      <c r="B557" s="98"/>
      <c r="C557" s="99"/>
      <c r="D557" s="76"/>
      <c r="E557" s="77"/>
    </row>
    <row r="558" spans="1:5" x14ac:dyDescent="0.25">
      <c r="A558" s="75"/>
      <c r="B558" s="98"/>
      <c r="C558" s="99"/>
      <c r="D558" s="76"/>
      <c r="E558" s="77"/>
    </row>
    <row r="559" spans="1:5" x14ac:dyDescent="0.25">
      <c r="A559" s="75"/>
      <c r="B559" s="98"/>
      <c r="C559" s="99"/>
      <c r="D559" s="76"/>
      <c r="E559" s="77"/>
    </row>
    <row r="560" spans="1:5" x14ac:dyDescent="0.25">
      <c r="A560" s="75"/>
      <c r="B560" s="98"/>
      <c r="C560" s="99"/>
      <c r="D560" s="76"/>
      <c r="E560" s="77"/>
    </row>
    <row r="561" spans="1:5" x14ac:dyDescent="0.25">
      <c r="A561" s="75"/>
      <c r="B561" s="98"/>
      <c r="C561" s="99"/>
      <c r="D561" s="76"/>
      <c r="E561" s="77"/>
    </row>
    <row r="562" spans="1:5" x14ac:dyDescent="0.25">
      <c r="A562" s="75"/>
      <c r="B562" s="98"/>
      <c r="C562" s="99"/>
      <c r="D562" s="76"/>
      <c r="E562" s="77"/>
    </row>
    <row r="563" spans="1:5" x14ac:dyDescent="0.25">
      <c r="A563" s="75"/>
      <c r="B563" s="98"/>
      <c r="C563" s="99"/>
      <c r="D563" s="76"/>
      <c r="E563" s="77"/>
    </row>
    <row r="564" spans="1:5" x14ac:dyDescent="0.25">
      <c r="A564" s="75"/>
      <c r="B564" s="98"/>
      <c r="C564" s="99"/>
      <c r="D564" s="76"/>
      <c r="E564" s="77"/>
    </row>
    <row r="565" spans="1:5" x14ac:dyDescent="0.25">
      <c r="A565" s="75"/>
      <c r="B565" s="98"/>
      <c r="C565" s="99"/>
      <c r="D565" s="76"/>
      <c r="E565" s="77"/>
    </row>
    <row r="566" spans="1:5" x14ac:dyDescent="0.25">
      <c r="A566" s="75"/>
      <c r="B566" s="98"/>
      <c r="C566" s="99"/>
      <c r="D566" s="76"/>
      <c r="E566" s="77"/>
    </row>
    <row r="567" spans="1:5" x14ac:dyDescent="0.25">
      <c r="A567" s="75"/>
      <c r="B567" s="98"/>
      <c r="C567" s="99"/>
      <c r="D567" s="76"/>
      <c r="E567" s="77"/>
    </row>
    <row r="568" spans="1:5" x14ac:dyDescent="0.25">
      <c r="A568" s="75"/>
      <c r="B568" s="98"/>
      <c r="C568" s="99"/>
      <c r="D568" s="76"/>
      <c r="E568" s="77"/>
    </row>
    <row r="569" spans="1:5" x14ac:dyDescent="0.25">
      <c r="A569" s="75"/>
      <c r="B569" s="98"/>
      <c r="C569" s="99"/>
      <c r="D569" s="76"/>
      <c r="E569" s="77"/>
    </row>
    <row r="570" spans="1:5" x14ac:dyDescent="0.25">
      <c r="A570" s="75"/>
      <c r="B570" s="98"/>
      <c r="C570" s="99"/>
      <c r="D570" s="76"/>
      <c r="E570" s="77"/>
    </row>
    <row r="571" spans="1:5" x14ac:dyDescent="0.25">
      <c r="A571" s="75"/>
      <c r="B571" s="98"/>
      <c r="C571" s="99"/>
      <c r="D571" s="76"/>
      <c r="E571" s="77"/>
    </row>
    <row r="572" spans="1:5" x14ac:dyDescent="0.25">
      <c r="A572" s="75"/>
      <c r="B572" s="98"/>
      <c r="C572" s="99"/>
      <c r="D572" s="76"/>
      <c r="E572" s="77"/>
    </row>
    <row r="573" spans="1:5" x14ac:dyDescent="0.25">
      <c r="A573" s="75"/>
      <c r="B573" s="98"/>
      <c r="C573" s="99"/>
      <c r="D573" s="76"/>
      <c r="E573" s="77"/>
    </row>
    <row r="574" spans="1:5" x14ac:dyDescent="0.25">
      <c r="A574" s="75"/>
      <c r="B574" s="98"/>
      <c r="C574" s="99"/>
      <c r="D574" s="76"/>
      <c r="E574" s="77"/>
    </row>
    <row r="575" spans="1:5" x14ac:dyDescent="0.25">
      <c r="A575" s="75"/>
      <c r="B575" s="98"/>
      <c r="C575" s="99"/>
      <c r="D575" s="76"/>
      <c r="E575" s="77"/>
    </row>
    <row r="576" spans="1:5" x14ac:dyDescent="0.25">
      <c r="A576" s="75"/>
      <c r="B576" s="98"/>
      <c r="C576" s="99"/>
      <c r="D576" s="76"/>
      <c r="E576" s="77"/>
    </row>
    <row r="577" spans="1:5" x14ac:dyDescent="0.25">
      <c r="A577" s="75"/>
      <c r="B577" s="98"/>
      <c r="C577" s="99"/>
      <c r="D577" s="76"/>
      <c r="E577" s="77"/>
    </row>
    <row r="578" spans="1:5" x14ac:dyDescent="0.25">
      <c r="A578" s="75"/>
      <c r="B578" s="98"/>
      <c r="C578" s="99"/>
      <c r="D578" s="76"/>
      <c r="E578" s="77"/>
    </row>
    <row r="579" spans="1:5" x14ac:dyDescent="0.25">
      <c r="A579" s="75"/>
      <c r="B579" s="98"/>
      <c r="C579" s="99"/>
      <c r="D579" s="76"/>
      <c r="E579" s="77"/>
    </row>
    <row r="580" spans="1:5" x14ac:dyDescent="0.25">
      <c r="A580" s="75"/>
      <c r="B580" s="98"/>
      <c r="C580" s="99"/>
      <c r="D580" s="76"/>
      <c r="E580" s="77"/>
    </row>
    <row r="581" spans="1:5" x14ac:dyDescent="0.25">
      <c r="A581" s="75"/>
      <c r="B581" s="98"/>
      <c r="C581" s="99"/>
      <c r="D581" s="76"/>
      <c r="E581" s="77"/>
    </row>
    <row r="582" spans="1:5" x14ac:dyDescent="0.25">
      <c r="A582" s="75"/>
      <c r="B582" s="98"/>
      <c r="C582" s="99"/>
      <c r="D582" s="76"/>
      <c r="E582" s="77"/>
    </row>
    <row r="583" spans="1:5" x14ac:dyDescent="0.25">
      <c r="A583" s="75"/>
      <c r="B583" s="98"/>
      <c r="C583" s="99"/>
      <c r="D583" s="76"/>
      <c r="E583" s="77"/>
    </row>
    <row r="584" spans="1:5" x14ac:dyDescent="0.25">
      <c r="A584" s="75"/>
      <c r="B584" s="98"/>
      <c r="C584" s="99"/>
      <c r="D584" s="76"/>
      <c r="E584" s="77"/>
    </row>
    <row r="585" spans="1:5" x14ac:dyDescent="0.25">
      <c r="A585" s="75"/>
      <c r="B585" s="98"/>
      <c r="C585" s="99"/>
      <c r="D585" s="76"/>
      <c r="E585" s="77"/>
    </row>
    <row r="586" spans="1:5" x14ac:dyDescent="0.25">
      <c r="A586" s="75"/>
      <c r="B586" s="98"/>
      <c r="C586" s="99"/>
      <c r="D586" s="76"/>
      <c r="E586" s="77"/>
    </row>
    <row r="587" spans="1:5" x14ac:dyDescent="0.25">
      <c r="A587" s="75"/>
      <c r="B587" s="98"/>
      <c r="C587" s="99"/>
      <c r="D587" s="76"/>
      <c r="E587" s="77"/>
    </row>
    <row r="588" spans="1:5" x14ac:dyDescent="0.25">
      <c r="A588" s="75"/>
      <c r="B588" s="98"/>
      <c r="C588" s="99"/>
      <c r="D588" s="76"/>
      <c r="E588" s="77"/>
    </row>
    <row r="589" spans="1:5" x14ac:dyDescent="0.25">
      <c r="A589" s="75"/>
      <c r="B589" s="98"/>
      <c r="C589" s="99"/>
      <c r="D589" s="76"/>
      <c r="E589" s="77"/>
    </row>
    <row r="590" spans="1:5" x14ac:dyDescent="0.25">
      <c r="A590" s="75"/>
      <c r="B590" s="98"/>
      <c r="C590" s="99"/>
      <c r="D590" s="76"/>
      <c r="E590" s="77"/>
    </row>
    <row r="591" spans="1:5" x14ac:dyDescent="0.25">
      <c r="A591" s="75"/>
      <c r="B591" s="98"/>
      <c r="C591" s="99"/>
      <c r="D591" s="76"/>
      <c r="E591" s="77"/>
    </row>
    <row r="592" spans="1:5" x14ac:dyDescent="0.25">
      <c r="A592" s="75"/>
      <c r="B592" s="98"/>
      <c r="C592" s="99"/>
      <c r="D592" s="76"/>
      <c r="E592" s="77"/>
    </row>
    <row r="593" spans="1:5" x14ac:dyDescent="0.25">
      <c r="A593" s="75"/>
      <c r="B593" s="98"/>
      <c r="C593" s="99"/>
      <c r="D593" s="76"/>
      <c r="E593" s="77"/>
    </row>
    <row r="594" spans="1:5" x14ac:dyDescent="0.25">
      <c r="A594" s="75"/>
      <c r="B594" s="98"/>
      <c r="C594" s="99"/>
      <c r="D594" s="76"/>
      <c r="E594" s="77"/>
    </row>
    <row r="595" spans="1:5" x14ac:dyDescent="0.25">
      <c r="A595" s="75"/>
      <c r="B595" s="98"/>
      <c r="C595" s="99"/>
      <c r="D595" s="76"/>
      <c r="E595" s="77"/>
    </row>
    <row r="596" spans="1:5" x14ac:dyDescent="0.25">
      <c r="A596" s="75"/>
      <c r="B596" s="98"/>
      <c r="C596" s="99"/>
      <c r="D596" s="76"/>
      <c r="E596" s="77"/>
    </row>
    <row r="597" spans="1:5" x14ac:dyDescent="0.25">
      <c r="A597" s="75"/>
      <c r="B597" s="98"/>
      <c r="C597" s="99"/>
      <c r="D597" s="76"/>
      <c r="E597" s="77"/>
    </row>
    <row r="598" spans="1:5" x14ac:dyDescent="0.25">
      <c r="A598" s="75"/>
      <c r="B598" s="98"/>
      <c r="C598" s="99"/>
      <c r="D598" s="76"/>
      <c r="E598" s="77"/>
    </row>
    <row r="599" spans="1:5" x14ac:dyDescent="0.25">
      <c r="A599" s="75"/>
      <c r="B599" s="98"/>
      <c r="C599" s="99"/>
      <c r="D599" s="76"/>
      <c r="E599" s="77"/>
    </row>
    <row r="600" spans="1:5" x14ac:dyDescent="0.25">
      <c r="A600" s="75"/>
      <c r="B600" s="98"/>
      <c r="C600" s="99"/>
      <c r="D600" s="76"/>
      <c r="E600" s="77"/>
    </row>
    <row r="601" spans="1:5" x14ac:dyDescent="0.25">
      <c r="A601" s="75"/>
      <c r="B601" s="98"/>
      <c r="C601" s="99"/>
      <c r="D601" s="76"/>
      <c r="E601" s="77"/>
    </row>
    <row r="602" spans="1:5" x14ac:dyDescent="0.25">
      <c r="A602" s="75"/>
      <c r="B602" s="98"/>
      <c r="C602" s="99"/>
      <c r="D602" s="76"/>
      <c r="E602" s="77"/>
    </row>
    <row r="603" spans="1:5" x14ac:dyDescent="0.25">
      <c r="A603" s="75"/>
      <c r="B603" s="98"/>
      <c r="C603" s="99"/>
      <c r="D603" s="76"/>
      <c r="E603" s="77"/>
    </row>
    <row r="604" spans="1:5" x14ac:dyDescent="0.25">
      <c r="A604" s="75"/>
      <c r="B604" s="98"/>
      <c r="C604" s="99"/>
      <c r="D604" s="76"/>
      <c r="E604" s="77"/>
    </row>
    <row r="605" spans="1:5" x14ac:dyDescent="0.25">
      <c r="A605" s="75"/>
      <c r="B605" s="98"/>
      <c r="C605" s="99"/>
      <c r="D605" s="76"/>
      <c r="E605" s="77"/>
    </row>
    <row r="606" spans="1:5" x14ac:dyDescent="0.25">
      <c r="A606" s="75"/>
      <c r="B606" s="98"/>
      <c r="C606" s="99"/>
      <c r="D606" s="76"/>
      <c r="E606" s="77"/>
    </row>
    <row r="607" spans="1:5" x14ac:dyDescent="0.25">
      <c r="A607" s="75"/>
      <c r="B607" s="98"/>
      <c r="C607" s="99"/>
      <c r="D607" s="76"/>
      <c r="E607" s="77"/>
    </row>
    <row r="608" spans="1:5" x14ac:dyDescent="0.25">
      <c r="A608" s="75"/>
      <c r="B608" s="98"/>
      <c r="C608" s="99"/>
      <c r="D608" s="76"/>
      <c r="E608" s="77"/>
    </row>
    <row r="609" spans="1:5" x14ac:dyDescent="0.25">
      <c r="A609" s="75"/>
      <c r="B609" s="98"/>
      <c r="C609" s="99"/>
      <c r="D609" s="76"/>
      <c r="E609" s="77"/>
    </row>
    <row r="610" spans="1:5" x14ac:dyDescent="0.25">
      <c r="A610" s="75"/>
      <c r="B610" s="98"/>
      <c r="C610" s="99"/>
      <c r="D610" s="76"/>
      <c r="E610" s="77"/>
    </row>
    <row r="611" spans="1:5" x14ac:dyDescent="0.25">
      <c r="A611" s="75"/>
      <c r="B611" s="98"/>
      <c r="C611" s="99"/>
      <c r="D611" s="76"/>
      <c r="E611" s="77"/>
    </row>
    <row r="612" spans="1:5" x14ac:dyDescent="0.25">
      <c r="A612" s="75"/>
      <c r="B612" s="98"/>
      <c r="C612" s="99"/>
      <c r="D612" s="76"/>
      <c r="E612" s="77"/>
    </row>
    <row r="613" spans="1:5" x14ac:dyDescent="0.25">
      <c r="A613" s="75"/>
      <c r="B613" s="98"/>
      <c r="C613" s="99"/>
      <c r="D613" s="76"/>
      <c r="E613" s="77"/>
    </row>
    <row r="614" spans="1:5" x14ac:dyDescent="0.25">
      <c r="A614" s="75"/>
      <c r="B614" s="98"/>
      <c r="C614" s="99"/>
      <c r="D614" s="76"/>
      <c r="E614" s="77"/>
    </row>
    <row r="615" spans="1:5" x14ac:dyDescent="0.25">
      <c r="A615" s="75"/>
      <c r="B615" s="98"/>
      <c r="C615" s="99"/>
      <c r="D615" s="76"/>
      <c r="E615" s="77"/>
    </row>
    <row r="616" spans="1:5" x14ac:dyDescent="0.25">
      <c r="A616" s="75"/>
      <c r="B616" s="98"/>
      <c r="C616" s="99"/>
      <c r="D616" s="76"/>
      <c r="E616" s="77"/>
    </row>
    <row r="617" spans="1:5" x14ac:dyDescent="0.25">
      <c r="A617" s="75"/>
      <c r="B617" s="98"/>
      <c r="C617" s="99"/>
      <c r="D617" s="76"/>
      <c r="E617" s="77"/>
    </row>
    <row r="618" spans="1:5" x14ac:dyDescent="0.25">
      <c r="A618" s="75"/>
      <c r="B618" s="98"/>
      <c r="C618" s="99"/>
      <c r="D618" s="76"/>
      <c r="E618" s="77"/>
    </row>
    <row r="619" spans="1:5" x14ac:dyDescent="0.25">
      <c r="A619" s="75"/>
      <c r="B619" s="98"/>
      <c r="C619" s="99"/>
      <c r="D619" s="76"/>
      <c r="E619" s="77"/>
    </row>
    <row r="620" spans="1:5" x14ac:dyDescent="0.25">
      <c r="A620" s="75"/>
      <c r="B620" s="98"/>
      <c r="C620" s="99"/>
      <c r="D620" s="76"/>
      <c r="E620" s="77"/>
    </row>
    <row r="621" spans="1:5" x14ac:dyDescent="0.25">
      <c r="A621" s="75"/>
      <c r="B621" s="98"/>
      <c r="C621" s="99"/>
      <c r="D621" s="76"/>
      <c r="E621" s="77"/>
    </row>
    <row r="622" spans="1:5" x14ac:dyDescent="0.25">
      <c r="A622" s="75"/>
      <c r="B622" s="98"/>
      <c r="C622" s="99"/>
      <c r="D622" s="76"/>
      <c r="E622" s="77"/>
    </row>
    <row r="623" spans="1:5" x14ac:dyDescent="0.25">
      <c r="A623" s="75"/>
      <c r="B623" s="98"/>
      <c r="C623" s="99"/>
      <c r="D623" s="76"/>
      <c r="E623" s="77"/>
    </row>
    <row r="624" spans="1:5" x14ac:dyDescent="0.25">
      <c r="A624" s="75"/>
      <c r="B624" s="98"/>
      <c r="C624" s="99"/>
      <c r="D624" s="76"/>
      <c r="E624" s="77"/>
    </row>
    <row r="625" spans="1:5" x14ac:dyDescent="0.25">
      <c r="A625" s="75"/>
      <c r="B625" s="98"/>
      <c r="C625" s="99"/>
      <c r="D625" s="76"/>
      <c r="E625" s="77"/>
    </row>
    <row r="626" spans="1:5" x14ac:dyDescent="0.25">
      <c r="A626" s="75"/>
      <c r="B626" s="98"/>
      <c r="C626" s="99"/>
      <c r="D626" s="76"/>
      <c r="E626" s="77"/>
    </row>
    <row r="627" spans="1:5" x14ac:dyDescent="0.25">
      <c r="A627" s="75"/>
      <c r="B627" s="98"/>
      <c r="C627" s="99"/>
      <c r="D627" s="76"/>
      <c r="E627" s="77"/>
    </row>
    <row r="628" spans="1:5" x14ac:dyDescent="0.25">
      <c r="A628" s="75"/>
      <c r="B628" s="98"/>
      <c r="C628" s="99"/>
      <c r="D628" s="76"/>
      <c r="E628" s="77"/>
    </row>
    <row r="629" spans="1:5" x14ac:dyDescent="0.25">
      <c r="A629" s="75"/>
      <c r="B629" s="98"/>
      <c r="C629" s="99"/>
      <c r="D629" s="76"/>
      <c r="E629" s="77"/>
    </row>
    <row r="630" spans="1:5" x14ac:dyDescent="0.25">
      <c r="A630" s="75"/>
      <c r="B630" s="98"/>
      <c r="C630" s="99"/>
      <c r="D630" s="76"/>
      <c r="E630" s="77"/>
    </row>
    <row r="631" spans="1:5" x14ac:dyDescent="0.25">
      <c r="A631" s="75"/>
      <c r="B631" s="98"/>
      <c r="C631" s="99"/>
      <c r="D631" s="76"/>
      <c r="E631" s="77"/>
    </row>
    <row r="632" spans="1:5" x14ac:dyDescent="0.25">
      <c r="A632" s="75"/>
      <c r="B632" s="98"/>
      <c r="C632" s="99"/>
      <c r="D632" s="76"/>
      <c r="E632" s="77"/>
    </row>
    <row r="633" spans="1:5" x14ac:dyDescent="0.25">
      <c r="A633" s="75"/>
      <c r="B633" s="98"/>
      <c r="C633" s="99"/>
      <c r="D633" s="76"/>
      <c r="E633" s="77"/>
    </row>
    <row r="634" spans="1:5" x14ac:dyDescent="0.25">
      <c r="A634" s="75"/>
      <c r="B634" s="98"/>
      <c r="C634" s="99"/>
      <c r="D634" s="76"/>
      <c r="E634" s="77"/>
    </row>
    <row r="635" spans="1:5" x14ac:dyDescent="0.25">
      <c r="A635" s="75"/>
      <c r="B635" s="98"/>
      <c r="C635" s="99"/>
      <c r="D635" s="76"/>
      <c r="E635" s="77"/>
    </row>
    <row r="636" spans="1:5" x14ac:dyDescent="0.25">
      <c r="A636" s="75"/>
      <c r="B636" s="98"/>
      <c r="C636" s="99"/>
      <c r="D636" s="76"/>
      <c r="E636" s="77"/>
    </row>
    <row r="637" spans="1:5" x14ac:dyDescent="0.25">
      <c r="A637" s="75"/>
      <c r="B637" s="98"/>
      <c r="C637" s="99"/>
      <c r="D637" s="76"/>
      <c r="E637" s="77"/>
    </row>
    <row r="638" spans="1:5" x14ac:dyDescent="0.25">
      <c r="A638" s="75"/>
      <c r="B638" s="98"/>
      <c r="C638" s="99"/>
      <c r="D638" s="76"/>
      <c r="E638" s="77"/>
    </row>
    <row r="639" spans="1:5" x14ac:dyDescent="0.25">
      <c r="A639" s="75"/>
      <c r="B639" s="98"/>
      <c r="C639" s="99"/>
      <c r="D639" s="76"/>
      <c r="E639" s="77"/>
    </row>
    <row r="640" spans="1:5" x14ac:dyDescent="0.25">
      <c r="A640" s="75"/>
      <c r="B640" s="98"/>
      <c r="C640" s="99"/>
      <c r="D640" s="76"/>
      <c r="E640" s="77"/>
    </row>
    <row r="641" spans="1:5" x14ac:dyDescent="0.25">
      <c r="A641" s="75"/>
      <c r="B641" s="98"/>
      <c r="C641" s="99"/>
      <c r="D641" s="76"/>
      <c r="E641" s="77"/>
    </row>
    <row r="642" spans="1:5" x14ac:dyDescent="0.25">
      <c r="A642" s="75"/>
      <c r="B642" s="98"/>
      <c r="C642" s="99"/>
      <c r="D642" s="76"/>
      <c r="E642" s="77"/>
    </row>
    <row r="643" spans="1:5" x14ac:dyDescent="0.25">
      <c r="A643" s="75"/>
      <c r="B643" s="98"/>
      <c r="C643" s="99"/>
      <c r="D643" s="76"/>
      <c r="E643" s="77"/>
    </row>
    <row r="644" spans="1:5" x14ac:dyDescent="0.25">
      <c r="A644" s="75"/>
      <c r="B644" s="98"/>
      <c r="C644" s="99"/>
      <c r="D644" s="76"/>
      <c r="E644" s="77"/>
    </row>
    <row r="645" spans="1:5" x14ac:dyDescent="0.25">
      <c r="A645" s="75"/>
      <c r="B645" s="98"/>
      <c r="C645" s="99"/>
      <c r="D645" s="76"/>
      <c r="E645" s="77"/>
    </row>
    <row r="646" spans="1:5" x14ac:dyDescent="0.25">
      <c r="A646" s="75"/>
      <c r="B646" s="98"/>
      <c r="C646" s="99"/>
      <c r="D646" s="76"/>
      <c r="E646" s="77"/>
    </row>
    <row r="647" spans="1:5" x14ac:dyDescent="0.25">
      <c r="A647" s="75"/>
      <c r="B647" s="98"/>
      <c r="C647" s="99"/>
      <c r="D647" s="76"/>
      <c r="E647" s="77"/>
    </row>
    <row r="648" spans="1:5" x14ac:dyDescent="0.25">
      <c r="A648" s="75"/>
      <c r="B648" s="98"/>
      <c r="C648" s="99"/>
      <c r="D648" s="76"/>
      <c r="E648" s="77"/>
    </row>
    <row r="649" spans="1:5" x14ac:dyDescent="0.25">
      <c r="A649" s="75"/>
      <c r="B649" s="98"/>
      <c r="C649" s="99"/>
      <c r="D649" s="76"/>
      <c r="E649" s="77"/>
    </row>
    <row r="650" spans="1:5" x14ac:dyDescent="0.25">
      <c r="A650" s="75"/>
      <c r="B650" s="98"/>
      <c r="C650" s="99"/>
      <c r="D650" s="76"/>
      <c r="E650" s="77"/>
    </row>
    <row r="651" spans="1:5" x14ac:dyDescent="0.25">
      <c r="A651" s="75"/>
      <c r="B651" s="98"/>
      <c r="C651" s="99"/>
      <c r="D651" s="76"/>
      <c r="E651" s="77"/>
    </row>
    <row r="652" spans="1:5" x14ac:dyDescent="0.25">
      <c r="A652" s="75"/>
      <c r="B652" s="98"/>
      <c r="C652" s="99"/>
      <c r="D652" s="76"/>
      <c r="E652" s="77"/>
    </row>
    <row r="653" spans="1:5" x14ac:dyDescent="0.25">
      <c r="A653" s="75"/>
      <c r="B653" s="98"/>
      <c r="C653" s="99"/>
      <c r="D653" s="76"/>
      <c r="E653" s="77"/>
    </row>
    <row r="654" spans="1:5" x14ac:dyDescent="0.25">
      <c r="A654" s="75"/>
      <c r="B654" s="98"/>
      <c r="C654" s="99"/>
      <c r="D654" s="76"/>
      <c r="E654" s="77"/>
    </row>
    <row r="655" spans="1:5" x14ac:dyDescent="0.25">
      <c r="A655" s="75"/>
      <c r="B655" s="98"/>
      <c r="C655" s="99"/>
      <c r="D655" s="76"/>
      <c r="E655" s="77"/>
    </row>
    <row r="656" spans="1:5" x14ac:dyDescent="0.25">
      <c r="A656" s="75"/>
      <c r="B656" s="98"/>
      <c r="C656" s="99"/>
      <c r="D656" s="76"/>
      <c r="E656" s="77"/>
    </row>
    <row r="657" spans="1:5" x14ac:dyDescent="0.25">
      <c r="A657" s="75"/>
      <c r="B657" s="98"/>
      <c r="C657" s="99"/>
      <c r="D657" s="76"/>
      <c r="E657" s="77"/>
    </row>
    <row r="658" spans="1:5" x14ac:dyDescent="0.25">
      <c r="A658" s="75"/>
      <c r="B658" s="98"/>
      <c r="C658" s="99"/>
      <c r="D658" s="76"/>
      <c r="E658" s="77"/>
    </row>
    <row r="659" spans="1:5" x14ac:dyDescent="0.25">
      <c r="A659" s="75"/>
      <c r="B659" s="98"/>
      <c r="C659" s="99"/>
      <c r="D659" s="76"/>
      <c r="E659" s="77"/>
    </row>
    <row r="660" spans="1:5" x14ac:dyDescent="0.25">
      <c r="A660" s="75"/>
      <c r="B660" s="98"/>
      <c r="C660" s="99"/>
      <c r="D660" s="76"/>
      <c r="E660" s="77"/>
    </row>
    <row r="661" spans="1:5" x14ac:dyDescent="0.25">
      <c r="A661" s="75"/>
      <c r="B661" s="98"/>
      <c r="C661" s="99"/>
      <c r="D661" s="76"/>
      <c r="E661" s="77"/>
    </row>
    <row r="662" spans="1:5" x14ac:dyDescent="0.25">
      <c r="A662" s="75"/>
      <c r="B662" s="98"/>
      <c r="C662" s="99"/>
      <c r="D662" s="76"/>
      <c r="E662" s="77"/>
    </row>
    <row r="663" spans="1:5" x14ac:dyDescent="0.25">
      <c r="A663" s="75"/>
      <c r="B663" s="98"/>
      <c r="C663" s="99"/>
      <c r="D663" s="76"/>
      <c r="E663" s="77"/>
    </row>
    <row r="664" spans="1:5" x14ac:dyDescent="0.25">
      <c r="A664" s="75"/>
      <c r="B664" s="98"/>
      <c r="C664" s="99"/>
      <c r="D664" s="76"/>
      <c r="E664" s="77"/>
    </row>
    <row r="665" spans="1:5" x14ac:dyDescent="0.25">
      <c r="A665" s="75"/>
      <c r="B665" s="98"/>
      <c r="C665" s="99"/>
      <c r="D665" s="76"/>
      <c r="E665" s="77"/>
    </row>
    <row r="666" spans="1:5" x14ac:dyDescent="0.25">
      <c r="A666" s="75"/>
      <c r="B666" s="98"/>
      <c r="C666" s="99"/>
      <c r="D666" s="76"/>
      <c r="E666" s="77"/>
    </row>
    <row r="667" spans="1:5" x14ac:dyDescent="0.25">
      <c r="A667" s="75"/>
      <c r="B667" s="98"/>
      <c r="C667" s="99"/>
      <c r="D667" s="76"/>
      <c r="E667" s="77"/>
    </row>
    <row r="668" spans="1:5" x14ac:dyDescent="0.25">
      <c r="A668" s="75"/>
      <c r="B668" s="98"/>
      <c r="C668" s="99"/>
      <c r="D668" s="76"/>
      <c r="E668" s="77"/>
    </row>
    <row r="669" spans="1:5" x14ac:dyDescent="0.25">
      <c r="A669" s="75"/>
      <c r="B669" s="98"/>
      <c r="C669" s="99"/>
      <c r="D669" s="76"/>
      <c r="E669" s="77"/>
    </row>
    <row r="670" spans="1:5" x14ac:dyDescent="0.25">
      <c r="A670" s="75"/>
      <c r="B670" s="98"/>
      <c r="C670" s="99"/>
      <c r="D670" s="76"/>
      <c r="E670" s="77"/>
    </row>
    <row r="671" spans="1:5" x14ac:dyDescent="0.25">
      <c r="A671" s="75"/>
      <c r="B671" s="98"/>
      <c r="C671" s="99"/>
      <c r="D671" s="76"/>
      <c r="E671" s="77"/>
    </row>
    <row r="672" spans="1:5" x14ac:dyDescent="0.25">
      <c r="A672" s="75"/>
      <c r="B672" s="98"/>
      <c r="C672" s="99"/>
      <c r="D672" s="76"/>
      <c r="E672" s="77"/>
    </row>
    <row r="673" spans="1:5" x14ac:dyDescent="0.25">
      <c r="A673" s="75"/>
      <c r="B673" s="98"/>
      <c r="C673" s="99"/>
      <c r="D673" s="76"/>
      <c r="E673" s="77"/>
    </row>
    <row r="674" spans="1:5" x14ac:dyDescent="0.25">
      <c r="A674" s="75"/>
      <c r="B674" s="98"/>
      <c r="C674" s="99"/>
      <c r="D674" s="76"/>
      <c r="E674" s="77"/>
    </row>
    <row r="675" spans="1:5" x14ac:dyDescent="0.25">
      <c r="A675" s="75"/>
      <c r="B675" s="98"/>
      <c r="C675" s="99"/>
      <c r="D675" s="76"/>
      <c r="E675" s="77"/>
    </row>
    <row r="676" spans="1:5" x14ac:dyDescent="0.25">
      <c r="A676" s="75"/>
      <c r="B676" s="98"/>
      <c r="C676" s="99"/>
      <c r="D676" s="76"/>
      <c r="E676" s="77"/>
    </row>
    <row r="677" spans="1:5" x14ac:dyDescent="0.25">
      <c r="A677" s="75"/>
      <c r="B677" s="98"/>
      <c r="C677" s="99"/>
      <c r="D677" s="76"/>
      <c r="E677" s="77"/>
    </row>
    <row r="678" spans="1:5" x14ac:dyDescent="0.25">
      <c r="A678" s="75"/>
      <c r="B678" s="98"/>
      <c r="C678" s="99"/>
      <c r="D678" s="76"/>
      <c r="E678" s="77"/>
    </row>
    <row r="679" spans="1:5" x14ac:dyDescent="0.25">
      <c r="A679" s="75"/>
      <c r="B679" s="98"/>
      <c r="C679" s="99"/>
      <c r="D679" s="76"/>
      <c r="E679" s="77"/>
    </row>
    <row r="680" spans="1:5" x14ac:dyDescent="0.25">
      <c r="A680" s="75"/>
      <c r="B680" s="98"/>
      <c r="C680" s="99"/>
      <c r="D680" s="76"/>
      <c r="E680" s="77"/>
    </row>
    <row r="681" spans="1:5" x14ac:dyDescent="0.25">
      <c r="A681" s="75"/>
      <c r="B681" s="98"/>
      <c r="C681" s="99"/>
      <c r="D681" s="76"/>
      <c r="E681" s="77"/>
    </row>
    <row r="682" spans="1:5" x14ac:dyDescent="0.25">
      <c r="A682" s="75"/>
      <c r="B682" s="98"/>
      <c r="C682" s="99"/>
      <c r="D682" s="76"/>
      <c r="E682" s="77"/>
    </row>
    <row r="683" spans="1:5" x14ac:dyDescent="0.25">
      <c r="A683" s="75"/>
      <c r="B683" s="98"/>
      <c r="C683" s="99"/>
      <c r="D683" s="76"/>
      <c r="E683" s="77"/>
    </row>
    <row r="684" spans="1:5" x14ac:dyDescent="0.25">
      <c r="A684" s="75"/>
      <c r="B684" s="98"/>
      <c r="C684" s="99"/>
      <c r="D684" s="76"/>
      <c r="E684" s="77"/>
    </row>
    <row r="685" spans="1:5" x14ac:dyDescent="0.25">
      <c r="A685" s="75"/>
      <c r="B685" s="98"/>
      <c r="C685" s="99"/>
      <c r="D685" s="76"/>
      <c r="E685" s="77"/>
    </row>
    <row r="686" spans="1:5" x14ac:dyDescent="0.25">
      <c r="A686" s="75"/>
      <c r="B686" s="98"/>
      <c r="C686" s="99"/>
      <c r="D686" s="76"/>
      <c r="E686" s="77"/>
    </row>
    <row r="687" spans="1:5" x14ac:dyDescent="0.25">
      <c r="A687" s="75"/>
      <c r="B687" s="98"/>
      <c r="C687" s="99"/>
      <c r="D687" s="76"/>
      <c r="E687" s="77"/>
    </row>
    <row r="688" spans="1:5" x14ac:dyDescent="0.25">
      <c r="A688" s="75"/>
      <c r="B688" s="98"/>
      <c r="C688" s="99"/>
      <c r="D688" s="76"/>
      <c r="E688" s="77"/>
    </row>
    <row r="689" spans="1:5" x14ac:dyDescent="0.25">
      <c r="A689" s="75"/>
      <c r="B689" s="98"/>
      <c r="C689" s="99"/>
      <c r="D689" s="76"/>
      <c r="E689" s="77"/>
    </row>
    <row r="690" spans="1:5" x14ac:dyDescent="0.25">
      <c r="A690" s="75"/>
      <c r="B690" s="98"/>
      <c r="C690" s="99"/>
      <c r="D690" s="76"/>
      <c r="E690" s="77"/>
    </row>
    <row r="691" spans="1:5" x14ac:dyDescent="0.25">
      <c r="A691" s="75"/>
      <c r="B691" s="98"/>
      <c r="C691" s="99"/>
      <c r="D691" s="76"/>
      <c r="E691" s="77"/>
    </row>
    <row r="692" spans="1:5" x14ac:dyDescent="0.25">
      <c r="A692" s="75"/>
      <c r="B692" s="98"/>
      <c r="C692" s="99"/>
      <c r="D692" s="76"/>
      <c r="E692" s="77"/>
    </row>
    <row r="693" spans="1:5" x14ac:dyDescent="0.25">
      <c r="A693" s="75"/>
      <c r="B693" s="98"/>
      <c r="C693" s="99"/>
      <c r="D693" s="76"/>
      <c r="E693" s="77"/>
    </row>
    <row r="694" spans="1:5" x14ac:dyDescent="0.25">
      <c r="A694" s="75"/>
      <c r="B694" s="98"/>
      <c r="C694" s="99"/>
      <c r="D694" s="76"/>
      <c r="E694" s="77"/>
    </row>
    <row r="695" spans="1:5" x14ac:dyDescent="0.25">
      <c r="A695" s="75"/>
      <c r="B695" s="98"/>
      <c r="C695" s="99"/>
      <c r="D695" s="76"/>
      <c r="E695" s="77"/>
    </row>
    <row r="696" spans="1:5" x14ac:dyDescent="0.25">
      <c r="A696" s="75"/>
      <c r="B696" s="98"/>
      <c r="C696" s="99"/>
      <c r="D696" s="76"/>
      <c r="E696" s="77"/>
    </row>
    <row r="697" spans="1:5" x14ac:dyDescent="0.25">
      <c r="A697" s="75"/>
      <c r="B697" s="98"/>
      <c r="C697" s="99"/>
      <c r="D697" s="76"/>
      <c r="E697" s="77"/>
    </row>
    <row r="698" spans="1:5" x14ac:dyDescent="0.25">
      <c r="A698" s="75"/>
      <c r="B698" s="98"/>
      <c r="C698" s="99"/>
      <c r="D698" s="76"/>
      <c r="E698" s="77"/>
    </row>
    <row r="699" spans="1:5" x14ac:dyDescent="0.25">
      <c r="A699" s="75"/>
      <c r="B699" s="98"/>
      <c r="C699" s="99"/>
      <c r="D699" s="76"/>
      <c r="E699" s="77"/>
    </row>
    <row r="700" spans="1:5" x14ac:dyDescent="0.25">
      <c r="A700" s="75"/>
      <c r="B700" s="98"/>
      <c r="C700" s="99"/>
      <c r="D700" s="76"/>
      <c r="E700" s="77"/>
    </row>
    <row r="701" spans="1:5" x14ac:dyDescent="0.25">
      <c r="A701" s="75"/>
      <c r="B701" s="98"/>
      <c r="C701" s="99"/>
      <c r="D701" s="76"/>
      <c r="E701" s="77"/>
    </row>
    <row r="702" spans="1:5" x14ac:dyDescent="0.25">
      <c r="A702" s="75"/>
      <c r="B702" s="98"/>
      <c r="C702" s="99"/>
      <c r="D702" s="76"/>
      <c r="E702" s="77"/>
    </row>
    <row r="703" spans="1:5" x14ac:dyDescent="0.25">
      <c r="A703" s="75"/>
      <c r="B703" s="98"/>
      <c r="C703" s="99"/>
      <c r="D703" s="76"/>
      <c r="E703" s="77"/>
    </row>
    <row r="704" spans="1:5" x14ac:dyDescent="0.25">
      <c r="A704" s="75"/>
      <c r="B704" s="98"/>
      <c r="C704" s="99"/>
      <c r="D704" s="76"/>
      <c r="E704" s="77"/>
    </row>
    <row r="705" spans="1:5" x14ac:dyDescent="0.25">
      <c r="A705" s="75"/>
      <c r="B705" s="98"/>
      <c r="C705" s="99"/>
      <c r="D705" s="76"/>
      <c r="E705" s="77"/>
    </row>
    <row r="706" spans="1:5" x14ac:dyDescent="0.25">
      <c r="A706" s="75"/>
      <c r="B706" s="98"/>
      <c r="C706" s="99"/>
      <c r="D706" s="76"/>
      <c r="E706" s="77"/>
    </row>
    <row r="707" spans="1:5" x14ac:dyDescent="0.25">
      <c r="A707" s="75"/>
      <c r="B707" s="98"/>
      <c r="C707" s="99"/>
      <c r="D707" s="76"/>
      <c r="E707" s="77"/>
    </row>
    <row r="708" spans="1:5" x14ac:dyDescent="0.25">
      <c r="A708" s="75"/>
      <c r="B708" s="98"/>
      <c r="C708" s="99"/>
      <c r="D708" s="76"/>
      <c r="E708" s="77"/>
    </row>
    <row r="709" spans="1:5" x14ac:dyDescent="0.25">
      <c r="A709" s="75"/>
      <c r="B709" s="98"/>
      <c r="C709" s="99"/>
      <c r="D709" s="76"/>
      <c r="E709" s="77"/>
    </row>
    <row r="710" spans="1:5" x14ac:dyDescent="0.25">
      <c r="A710" s="75"/>
      <c r="B710" s="98"/>
      <c r="C710" s="99"/>
      <c r="D710" s="76"/>
      <c r="E710" s="77"/>
    </row>
    <row r="711" spans="1:5" x14ac:dyDescent="0.25">
      <c r="A711" s="75"/>
      <c r="B711" s="98"/>
      <c r="C711" s="99"/>
      <c r="D711" s="76"/>
      <c r="E711" s="77"/>
    </row>
    <row r="712" spans="1:5" x14ac:dyDescent="0.25">
      <c r="A712" s="75"/>
      <c r="B712" s="98"/>
      <c r="C712" s="99"/>
      <c r="D712" s="76"/>
      <c r="E712" s="77"/>
    </row>
    <row r="713" spans="1:5" x14ac:dyDescent="0.25">
      <c r="A713" s="75"/>
      <c r="B713" s="98"/>
      <c r="C713" s="99"/>
      <c r="D713" s="76"/>
      <c r="E713" s="77"/>
    </row>
    <row r="714" spans="1:5" x14ac:dyDescent="0.25">
      <c r="A714" s="75"/>
      <c r="B714" s="98"/>
      <c r="C714" s="99"/>
      <c r="D714" s="76"/>
      <c r="E714" s="77"/>
    </row>
    <row r="715" spans="1:5" x14ac:dyDescent="0.25">
      <c r="A715" s="75"/>
      <c r="B715" s="98"/>
      <c r="C715" s="99"/>
      <c r="D715" s="76"/>
      <c r="E715" s="77"/>
    </row>
    <row r="716" spans="1:5" x14ac:dyDescent="0.25">
      <c r="A716" s="75"/>
      <c r="B716" s="98"/>
      <c r="C716" s="99"/>
      <c r="D716" s="76"/>
      <c r="E716" s="77"/>
    </row>
    <row r="717" spans="1:5" x14ac:dyDescent="0.25">
      <c r="A717" s="75"/>
      <c r="B717" s="98"/>
      <c r="C717" s="99"/>
      <c r="D717" s="76"/>
      <c r="E717" s="77"/>
    </row>
    <row r="718" spans="1:5" x14ac:dyDescent="0.25">
      <c r="A718" s="75"/>
      <c r="B718" s="98"/>
      <c r="C718" s="99"/>
      <c r="D718" s="76"/>
      <c r="E718" s="77"/>
    </row>
    <row r="719" spans="1:5" x14ac:dyDescent="0.25">
      <c r="A719" s="75"/>
      <c r="B719" s="98"/>
      <c r="C719" s="99"/>
      <c r="D719" s="76"/>
      <c r="E719" s="77"/>
    </row>
    <row r="720" spans="1:5" x14ac:dyDescent="0.25">
      <c r="A720" s="75"/>
      <c r="B720" s="98"/>
      <c r="C720" s="99"/>
      <c r="D720" s="76"/>
      <c r="E720" s="77"/>
    </row>
    <row r="721" spans="1:5" x14ac:dyDescent="0.25">
      <c r="A721" s="75"/>
      <c r="B721" s="98"/>
      <c r="C721" s="99"/>
      <c r="D721" s="76"/>
      <c r="E721" s="77"/>
    </row>
    <row r="722" spans="1:5" x14ac:dyDescent="0.25">
      <c r="A722" s="75"/>
      <c r="B722" s="98"/>
      <c r="C722" s="99"/>
      <c r="D722" s="76"/>
      <c r="E722" s="77"/>
    </row>
    <row r="723" spans="1:5" x14ac:dyDescent="0.25">
      <c r="A723" s="75"/>
      <c r="B723" s="98"/>
      <c r="C723" s="99"/>
      <c r="D723" s="76"/>
      <c r="E723" s="77"/>
    </row>
    <row r="724" spans="1:5" x14ac:dyDescent="0.25">
      <c r="A724" s="75"/>
      <c r="B724" s="98"/>
      <c r="C724" s="99"/>
      <c r="D724" s="76"/>
      <c r="E724" s="77"/>
    </row>
    <row r="725" spans="1:5" x14ac:dyDescent="0.25">
      <c r="A725" s="75"/>
      <c r="B725" s="98"/>
      <c r="C725" s="99"/>
      <c r="D725" s="76"/>
      <c r="E725" s="77"/>
    </row>
    <row r="726" spans="1:5" x14ac:dyDescent="0.25">
      <c r="A726" s="75"/>
      <c r="B726" s="98"/>
      <c r="C726" s="99"/>
      <c r="D726" s="76"/>
      <c r="E726" s="77"/>
    </row>
    <row r="727" spans="1:5" x14ac:dyDescent="0.25">
      <c r="A727" s="75"/>
      <c r="B727" s="98"/>
      <c r="C727" s="99"/>
      <c r="D727" s="76"/>
      <c r="E727" s="77"/>
    </row>
    <row r="728" spans="1:5" x14ac:dyDescent="0.25">
      <c r="A728" s="75"/>
      <c r="B728" s="98"/>
      <c r="C728" s="99"/>
      <c r="D728" s="76"/>
      <c r="E728" s="77"/>
    </row>
    <row r="729" spans="1:5" x14ac:dyDescent="0.25">
      <c r="A729" s="75"/>
      <c r="B729" s="98"/>
      <c r="C729" s="99"/>
      <c r="D729" s="76"/>
      <c r="E729" s="77"/>
    </row>
    <row r="730" spans="1:5" x14ac:dyDescent="0.25">
      <c r="A730" s="75"/>
      <c r="B730" s="98"/>
      <c r="C730" s="99"/>
      <c r="D730" s="76"/>
      <c r="E730" s="77"/>
    </row>
    <row r="731" spans="1:5" x14ac:dyDescent="0.25">
      <c r="A731" s="75"/>
      <c r="B731" s="98"/>
      <c r="C731" s="99"/>
      <c r="D731" s="76"/>
      <c r="E731" s="77"/>
    </row>
    <row r="732" spans="1:5" x14ac:dyDescent="0.25">
      <c r="A732" s="75"/>
      <c r="B732" s="98"/>
      <c r="C732" s="99"/>
      <c r="D732" s="76"/>
      <c r="E732" s="77"/>
    </row>
    <row r="733" spans="1:5" x14ac:dyDescent="0.25">
      <c r="A733" s="75"/>
      <c r="B733" s="98"/>
      <c r="C733" s="99"/>
      <c r="D733" s="76"/>
      <c r="E733" s="77"/>
    </row>
    <row r="734" spans="1:5" x14ac:dyDescent="0.25">
      <c r="A734" s="75"/>
      <c r="B734" s="98"/>
      <c r="C734" s="99"/>
      <c r="D734" s="76"/>
      <c r="E734" s="77"/>
    </row>
    <row r="735" spans="1:5" x14ac:dyDescent="0.25">
      <c r="A735" s="75"/>
      <c r="B735" s="98"/>
      <c r="C735" s="99"/>
      <c r="D735" s="76"/>
      <c r="E735" s="77"/>
    </row>
    <row r="736" spans="1:5" x14ac:dyDescent="0.25">
      <c r="A736" s="75"/>
      <c r="B736" s="98"/>
      <c r="C736" s="99"/>
      <c r="D736" s="76"/>
      <c r="E736" s="77"/>
    </row>
    <row r="737" spans="1:5" x14ac:dyDescent="0.25">
      <c r="A737" s="75"/>
      <c r="B737" s="98"/>
      <c r="C737" s="99"/>
      <c r="D737" s="76"/>
      <c r="E737" s="77"/>
    </row>
    <row r="738" spans="1:5" x14ac:dyDescent="0.25">
      <c r="A738" s="75"/>
      <c r="B738" s="98"/>
      <c r="C738" s="99"/>
      <c r="D738" s="76"/>
      <c r="E738" s="77"/>
    </row>
    <row r="739" spans="1:5" x14ac:dyDescent="0.25">
      <c r="A739" s="75"/>
      <c r="B739" s="98"/>
      <c r="C739" s="99"/>
      <c r="D739" s="76"/>
      <c r="E739" s="77"/>
    </row>
    <row r="740" spans="1:5" x14ac:dyDescent="0.25">
      <c r="A740" s="75"/>
      <c r="B740" s="98"/>
      <c r="C740" s="99"/>
      <c r="D740" s="76"/>
      <c r="E740" s="77"/>
    </row>
    <row r="741" spans="1:5" x14ac:dyDescent="0.25">
      <c r="A741" s="75"/>
      <c r="B741" s="98"/>
      <c r="C741" s="99"/>
      <c r="D741" s="76"/>
      <c r="E741" s="77"/>
    </row>
    <row r="742" spans="1:5" x14ac:dyDescent="0.25">
      <c r="A742" s="75"/>
      <c r="B742" s="98"/>
      <c r="C742" s="99"/>
      <c r="D742" s="76"/>
      <c r="E742" s="77"/>
    </row>
    <row r="743" spans="1:5" x14ac:dyDescent="0.25">
      <c r="A743" s="75"/>
      <c r="B743" s="98"/>
      <c r="C743" s="99"/>
      <c r="D743" s="76"/>
      <c r="E743" s="77"/>
    </row>
    <row r="744" spans="1:5" x14ac:dyDescent="0.25">
      <c r="A744" s="75"/>
      <c r="B744" s="98"/>
      <c r="C744" s="99"/>
      <c r="D744" s="76"/>
      <c r="E744" s="77"/>
    </row>
    <row r="745" spans="1:5" x14ac:dyDescent="0.25">
      <c r="A745" s="75"/>
      <c r="B745" s="98"/>
      <c r="C745" s="99"/>
      <c r="D745" s="76"/>
      <c r="E745" s="77"/>
    </row>
    <row r="746" spans="1:5" x14ac:dyDescent="0.25">
      <c r="A746" s="75"/>
      <c r="B746" s="98"/>
      <c r="C746" s="99"/>
      <c r="D746" s="76"/>
      <c r="E746" s="77"/>
    </row>
    <row r="747" spans="1:5" x14ac:dyDescent="0.25">
      <c r="A747" s="75"/>
      <c r="B747" s="98"/>
      <c r="C747" s="99"/>
      <c r="D747" s="76"/>
      <c r="E747" s="77"/>
    </row>
    <row r="748" spans="1:5" x14ac:dyDescent="0.25">
      <c r="A748" s="75"/>
      <c r="B748" s="98"/>
      <c r="C748" s="99"/>
      <c r="D748" s="76"/>
      <c r="E748" s="77"/>
    </row>
    <row r="749" spans="1:5" x14ac:dyDescent="0.25">
      <c r="A749" s="75"/>
      <c r="B749" s="98"/>
      <c r="C749" s="99"/>
      <c r="D749" s="76"/>
      <c r="E749" s="77"/>
    </row>
    <row r="750" spans="1:5" x14ac:dyDescent="0.25">
      <c r="A750" s="75"/>
      <c r="B750" s="98"/>
      <c r="C750" s="99"/>
      <c r="D750" s="76"/>
      <c r="E750" s="77"/>
    </row>
    <row r="751" spans="1:5" x14ac:dyDescent="0.25">
      <c r="A751" s="75"/>
      <c r="B751" s="98"/>
      <c r="C751" s="99"/>
      <c r="D751" s="76"/>
      <c r="E751" s="77"/>
    </row>
    <row r="752" spans="1:5" x14ac:dyDescent="0.25">
      <c r="A752" s="75"/>
      <c r="B752" s="98"/>
      <c r="C752" s="99"/>
      <c r="D752" s="76"/>
      <c r="E752" s="77"/>
    </row>
    <row r="753" spans="1:5" x14ac:dyDescent="0.25">
      <c r="A753" s="75"/>
      <c r="B753" s="98"/>
      <c r="C753" s="99"/>
      <c r="D753" s="76"/>
      <c r="E753" s="77"/>
    </row>
    <row r="754" spans="1:5" x14ac:dyDescent="0.25">
      <c r="A754" s="75"/>
      <c r="B754" s="98"/>
      <c r="C754" s="99"/>
      <c r="D754" s="76"/>
      <c r="E754" s="77"/>
    </row>
    <row r="755" spans="1:5" x14ac:dyDescent="0.25">
      <c r="A755" s="75"/>
      <c r="B755" s="98"/>
      <c r="C755" s="99"/>
      <c r="D755" s="76"/>
      <c r="E755" s="77"/>
    </row>
    <row r="756" spans="1:5" x14ac:dyDescent="0.25">
      <c r="A756" s="75"/>
      <c r="B756" s="98"/>
      <c r="C756" s="99"/>
      <c r="D756" s="76"/>
      <c r="E756" s="77"/>
    </row>
    <row r="757" spans="1:5" x14ac:dyDescent="0.25">
      <c r="A757" s="75"/>
      <c r="B757" s="98"/>
      <c r="C757" s="99"/>
      <c r="D757" s="76"/>
      <c r="E757" s="77"/>
    </row>
    <row r="758" spans="1:5" x14ac:dyDescent="0.25">
      <c r="A758" s="75"/>
      <c r="B758" s="98"/>
      <c r="C758" s="99"/>
      <c r="D758" s="76"/>
      <c r="E758" s="77"/>
    </row>
    <row r="759" spans="1:5" x14ac:dyDescent="0.25">
      <c r="A759" s="75"/>
      <c r="B759" s="98"/>
      <c r="C759" s="99"/>
      <c r="D759" s="76"/>
      <c r="E759" s="77"/>
    </row>
    <row r="760" spans="1:5" x14ac:dyDescent="0.25">
      <c r="A760" s="75"/>
      <c r="B760" s="98"/>
      <c r="C760" s="99"/>
      <c r="D760" s="76"/>
      <c r="E760" s="77"/>
    </row>
    <row r="761" spans="1:5" x14ac:dyDescent="0.25">
      <c r="A761" s="75"/>
      <c r="B761" s="98"/>
      <c r="C761" s="99"/>
      <c r="D761" s="76"/>
      <c r="E761" s="77"/>
    </row>
    <row r="762" spans="1:5" x14ac:dyDescent="0.25">
      <c r="A762" s="75"/>
      <c r="B762" s="98"/>
      <c r="C762" s="99"/>
      <c r="D762" s="76"/>
      <c r="E762" s="77"/>
    </row>
    <row r="763" spans="1:5" x14ac:dyDescent="0.25">
      <c r="A763" s="75"/>
      <c r="B763" s="98"/>
      <c r="C763" s="99"/>
      <c r="D763" s="76"/>
      <c r="E763" s="77"/>
    </row>
    <row r="764" spans="1:5" x14ac:dyDescent="0.25">
      <c r="A764" s="75"/>
      <c r="B764" s="98"/>
      <c r="C764" s="99"/>
      <c r="D764" s="76"/>
      <c r="E764" s="77"/>
    </row>
    <row r="765" spans="1:5" x14ac:dyDescent="0.25">
      <c r="A765" s="75"/>
      <c r="B765" s="98"/>
      <c r="C765" s="99"/>
      <c r="D765" s="76"/>
      <c r="E765" s="77"/>
    </row>
    <row r="766" spans="1:5" x14ac:dyDescent="0.25">
      <c r="A766" s="75"/>
      <c r="B766" s="98"/>
      <c r="C766" s="99"/>
      <c r="D766" s="76"/>
      <c r="E766" s="77"/>
    </row>
    <row r="767" spans="1:5" x14ac:dyDescent="0.25">
      <c r="A767" s="75"/>
      <c r="B767" s="98"/>
      <c r="C767" s="99"/>
      <c r="D767" s="76"/>
      <c r="E767" s="77"/>
    </row>
    <row r="768" spans="1:5" x14ac:dyDescent="0.25">
      <c r="A768" s="75"/>
      <c r="B768" s="98"/>
      <c r="C768" s="99"/>
      <c r="D768" s="76"/>
      <c r="E768" s="77"/>
    </row>
    <row r="769" spans="1:5" x14ac:dyDescent="0.25">
      <c r="A769" s="75"/>
      <c r="B769" s="98"/>
      <c r="C769" s="99"/>
      <c r="D769" s="76"/>
      <c r="E769" s="77"/>
    </row>
    <row r="770" spans="1:5" x14ac:dyDescent="0.25">
      <c r="A770" s="75"/>
      <c r="B770" s="98"/>
      <c r="C770" s="99"/>
      <c r="D770" s="76"/>
      <c r="E770" s="77"/>
    </row>
    <row r="771" spans="1:5" x14ac:dyDescent="0.25">
      <c r="A771" s="75"/>
      <c r="B771" s="98"/>
      <c r="C771" s="99"/>
      <c r="D771" s="76"/>
      <c r="E771" s="77"/>
    </row>
    <row r="772" spans="1:5" x14ac:dyDescent="0.25">
      <c r="A772" s="75"/>
      <c r="B772" s="100"/>
      <c r="C772" s="77"/>
      <c r="D772" s="76"/>
      <c r="E772" s="77"/>
    </row>
    <row r="773" spans="1:5" x14ac:dyDescent="0.25">
      <c r="A773" s="75"/>
      <c r="B773" s="100"/>
      <c r="C773" s="77"/>
      <c r="D773" s="76"/>
      <c r="E773" s="77"/>
    </row>
    <row r="774" spans="1:5" x14ac:dyDescent="0.25">
      <c r="A774" s="75"/>
      <c r="B774" s="100"/>
      <c r="C774" s="77"/>
      <c r="D774" s="76"/>
      <c r="E774" s="77"/>
    </row>
    <row r="775" spans="1:5" x14ac:dyDescent="0.25">
      <c r="A775" s="75"/>
      <c r="B775" s="100"/>
      <c r="C775" s="77"/>
      <c r="D775" s="76"/>
      <c r="E775" s="77"/>
    </row>
    <row r="776" spans="1:5" x14ac:dyDescent="0.25">
      <c r="A776" s="75"/>
      <c r="B776" s="100"/>
      <c r="C776" s="77"/>
      <c r="D776" s="76"/>
      <c r="E776" s="77"/>
    </row>
    <row r="777" spans="1:5" x14ac:dyDescent="0.25">
      <c r="A777" s="75"/>
      <c r="B777" s="100"/>
      <c r="C777" s="77"/>
      <c r="D777" s="76"/>
      <c r="E777" s="77"/>
    </row>
    <row r="778" spans="1:5" x14ac:dyDescent="0.25">
      <c r="A778" s="75"/>
      <c r="B778" s="100"/>
      <c r="C778" s="77"/>
      <c r="D778" s="76"/>
      <c r="E778" s="77"/>
    </row>
  </sheetData>
  <mergeCells count="13">
    <mergeCell ref="A1:E1"/>
    <mergeCell ref="A2:E2"/>
    <mergeCell ref="A3:A4"/>
    <mergeCell ref="B3:B4"/>
    <mergeCell ref="C3:C4"/>
    <mergeCell ref="D3:D4"/>
    <mergeCell ref="E3:E4"/>
    <mergeCell ref="A17:E17"/>
    <mergeCell ref="A18:A19"/>
    <mergeCell ref="B18:B19"/>
    <mergeCell ref="C18:C19"/>
    <mergeCell ref="D18:D19"/>
    <mergeCell ref="E18:E19"/>
  </mergeCells>
  <pageMargins left="0.7" right="0.7" top="0.75" bottom="0.75" header="0.3" footer="0.3"/>
  <pageSetup scale="76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18</vt:i4>
      </vt:variant>
      <vt:variant>
        <vt:lpstr>Named Ranges</vt:lpstr>
      </vt:variant>
      <vt:variant>
        <vt:i4>12</vt:i4>
      </vt:variant>
    </vt:vector>
  </HeadingPairs>
  <TitlesOfParts>
    <vt:vector size="30" baseType="lpstr">
      <vt:lpstr>OPTIONS - MARGIN INTERVALS</vt:lpstr>
      <vt:lpstr>FUTURES - MARGIN INTERVALS</vt:lpstr>
      <vt:lpstr>SHARE FUTURES - MARGIN INTERVAL</vt:lpstr>
      <vt:lpstr>COA - INTRA-COMMODITY</vt:lpstr>
      <vt:lpstr>CRA - INTRA-COMMODITY</vt:lpstr>
      <vt:lpstr>SDV - INTRA-COMMODITY</vt:lpstr>
      <vt:lpstr>SXF - INTRA-COMMODITY</vt:lpstr>
      <vt:lpstr>FUTURES - INTRA-COMMODITY</vt:lpstr>
      <vt:lpstr>FUTURES - INTER-COMMODITY</vt:lpstr>
      <vt:lpstr>OPTIONS - INTERVALLES DE MARGE</vt:lpstr>
      <vt:lpstr>CAT - INTERVALLES DE MARGE</vt:lpstr>
      <vt:lpstr>CAT SUR ACTIONS - INTERVALLES</vt:lpstr>
      <vt:lpstr>COA - INTRA-MARCHANDISES</vt:lpstr>
      <vt:lpstr>CRA - INTRA-MARCHANDISES</vt:lpstr>
      <vt:lpstr>SDV - INTRA-MARCHANDISES</vt:lpstr>
      <vt:lpstr>SXF - INTRA-MARCHANDISES</vt:lpstr>
      <vt:lpstr>CAT - INTRA-MARCHANDISES</vt:lpstr>
      <vt:lpstr>CAT - INTER-MARCHANDISES</vt:lpstr>
      <vt:lpstr>'CAT - INTER-MARCHANDISES'!Print_Area</vt:lpstr>
      <vt:lpstr>'CAT - INTERVALLES DE MARGE'!Print_Area</vt:lpstr>
      <vt:lpstr>'CAT - INTRA-MARCHANDISES'!Print_Area</vt:lpstr>
      <vt:lpstr>'CAT SUR ACTIONS - INTERVALLES'!Print_Area</vt:lpstr>
      <vt:lpstr>'FUTURES - INTER-COMMODITY'!Print_Area</vt:lpstr>
      <vt:lpstr>'FUTURES - INTRA-COMMODITY'!Print_Area</vt:lpstr>
      <vt:lpstr>'FUTURES - MARGIN INTERVALS'!Print_Area</vt:lpstr>
      <vt:lpstr>'OPTIONS - INTERVALLES DE MARGE'!Print_Area</vt:lpstr>
      <vt:lpstr>'OPTIONS - MARGIN INTERVALS'!Print_Area</vt:lpstr>
      <vt:lpstr>'SHARE FUTURES - MARGIN INTERVAL'!Print_Area</vt:lpstr>
      <vt:lpstr>'SXF - INTRA-COMMODITY'!Print_Area</vt:lpstr>
      <vt:lpstr>'SXF - INTRA-MARCHANDISES'!Print_Area</vt:lpstr>
    </vt:vector>
  </TitlesOfParts>
  <Company>TMX Group Limited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Erika Maldonado</dc:creator>
  <cp:lastModifiedBy>celoutay</cp:lastModifiedBy>
  <dcterms:created xsi:type="dcterms:W3CDTF">2017-04-13T19:02:44Z</dcterms:created>
  <dcterms:modified xsi:type="dcterms:W3CDTF">2025-05-09T13:30:00Z</dcterms:modified>
</cp:coreProperties>
</file>