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5-06\"/>
    </mc:Choice>
  </mc:AlternateContent>
  <bookViews>
    <workbookView xWindow="0" yWindow="0" windowWidth="21570" windowHeight="7155" tabRatio="769" firstSheet="5" activeTab="10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<sst xmlns="http://schemas.openxmlformats.org/spreadsheetml/2006/main" count="3146" uniqueCount="1315">
  <si>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</si>
  <si>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</si>
  <si>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</si>
  <si>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</si>
  <si>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</si>
  <si>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</si>
  <si>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</si>
  <si>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</si>
  <si>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</si>
  <si>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</si>
  <si>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</si>
  <si>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</si>
  <si>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</si>
  <si>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</si>
  <si>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</si>
  <si>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</si>
  <si>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</si>
  <si>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</si>
  <si>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</si>
  <si>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</si>
  <si>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</si>
  <si>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</si>
  <si>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</si>
  <si>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</si>
  <si>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</si>
  <si>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</si>
  <si>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</si>
  <si>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</si>
  <si>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</si>
  <si>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</si>
  <si>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</si>
  <si>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</si>
  <si>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</si>
  <si>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</si>
  <si>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</si>
  <si>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</si>
  <si>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</si>
  <si>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</si>
  <si>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</si>
  <si>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</si>
  <si>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</si>
  <si>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MAY 7,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</si>
  <si>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</si>
  <si>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</si>
  <si>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</si>
  <si>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</si>
  <si>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</si>
  <si>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</si>
  <si>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</si>
  <si>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</si>
  <si>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</si>
  <si>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</si>
  <si>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</si>
  <si>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</si>
  <si>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</si>
  <si>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</si>
  <si>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</si>
  <si>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</si>
  <si>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</si>
  <si>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</si>
  <si>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</si>
  <si>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</si>
  <si>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</si>
  <si>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</si>
  <si>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</si>
  <si>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</si>
  <si>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</si>
  <si>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</si>
  <si>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</si>
  <si>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</si>
  <si>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</si>
  <si>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</si>
  <si>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</si>
  <si>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</si>
  <si>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</si>
  <si>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</si>
  <si>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</si>
  <si>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</si>
  <si>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</si>
  <si>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</si>
  <si>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</si>
  <si>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</si>
  <si>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</si>
  <si>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</si>
  <si>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</si>
  <si>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</si>
  <si>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</si>
  <si>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</si>
  <si>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</si>
  <si>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</si>
  <si>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</si>
  <si>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</si>
  <si>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</si>
  <si>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</si>
  <si>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</si>
  <si>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</si>
  <si>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</si>
  <si>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</si>
  <si>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</si>
  <si>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</si>
  <si>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</si>
  <si>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</si>
  <si>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</si>
  <si>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</si>
  <si>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</si>
  <si>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</si>
  <si>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</si>
  <si>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</si>
  <si>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</si>
  <si>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</si>
  <si>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</si>
  <si>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</si>
  <si>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</si>
  <si>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</si>
  <si>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</si>
  <si>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</si>
  <si>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</si>
  <si>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</si>
  <si>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</si>
  <si>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</si>
  <si>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</si>
  <si>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</si>
  <si>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</si>
  <si>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</si>
  <si>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</si>
  <si>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</si>
  <si>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</si>
  <si>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</si>
  <si>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</si>
  <si>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</si>
  <si>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</si>
  <si>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</si>
  <si>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</si>
  <si>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</si>
  <si>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</si>
  <si>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</si>
  <si>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</si>
  <si>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</si>
  <si>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</si>
  <si>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</si>
  <si>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</si>
  <si>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</si>
  <si>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</si>
  <si>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</si>
  <si>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</si>
  <si>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</si>
  <si>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</si>
  <si>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</si>
  <si>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</si>
  <si>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</si>
  <si>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</si>
  <si>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</si>
  <si>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</si>
  <si>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</si>
  <si>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</si>
  <si>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</si>
  <si>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</si>
  <si>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</si>
  <si>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</si>
  <si>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</si>
  <si>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</si>
  <si>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</si>
  <si>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</si>
  <si>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</si>
  <si>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</si>
  <si>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</si>
  <si>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</si>
  <si>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</si>
  <si>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</si>
  <si>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</si>
  <si>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</si>
  <si>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</si>
  <si>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</si>
  <si>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</si>
  <si>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</si>
  <si>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</si>
  <si>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</si>
  <si>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</si>
  <si>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</si>
  <si>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</si>
  <si>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</si>
  <si>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</si>
  <si>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</si>
  <si>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</si>
  <si>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</si>
  <si>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</si>
  <si>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</si>
  <si>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</si>
  <si>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</si>
  <si>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</si>
  <si>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</si>
  <si>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</si>
  <si>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</si>
  <si>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</si>
  <si>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</si>
  <si>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</si>
  <si>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</si>
  <si>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</si>
  <si>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</si>
  <si>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</si>
  <si>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</si>
  <si>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</si>
  <si>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</si>
  <si>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</si>
  <si>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</si>
  <si>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</si>
  <si>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</si>
  <si>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</si>
  <si>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</si>
  <si>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</si>
  <si>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</si>
  <si>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</si>
  <si>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</si>
  <si>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</si>
  <si>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</si>
  <si>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</si>
  <si>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</si>
  <si>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</si>
  <si>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</si>
  <si>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</si>
  <si>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</si>
  <si>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</si>
  <si>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</si>
  <si>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</si>
  <si>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</si>
  <si>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</si>
  <si>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</si>
  <si>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</si>
  <si>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</si>
  <si>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</si>
  <si>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</si>
  <si>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</si>
  <si>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</si>
  <si>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</si>
  <si>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</si>
  <si>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</si>
  <si>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</si>
  <si>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</si>
  <si>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</si>
  <si>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</si>
  <si>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</si>
  <si>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</si>
  <si>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</si>
  <si>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</si>
  <si>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</si>
  <si>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</si>
  <si>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</si>
  <si>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</si>
  <si>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</si>
  <si>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</si>
  <si>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</si>
  <si>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</si>
  <si>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</si>
  <si>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ECN1</t>
  </si>
  <si>
    <t>ECN Capital Corp. (adjusted)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</si>
  <si>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</si>
  <si>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</si>
  <si>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</si>
  <si>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</si>
  <si>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</si>
  <si>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</si>
  <si>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</si>
  <si>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</si>
  <si>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</si>
  <si>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</si>
  <si>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</si>
  <si>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</si>
  <si>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</si>
  <si>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</si>
  <si>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</si>
  <si>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</si>
  <si>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</si>
  <si>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</si>
  <si>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</si>
  <si>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</si>
  <si>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</si>
  <si>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</si>
  <si>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</si>
  <si>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</si>
  <si>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</si>
  <si>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</si>
  <si>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</si>
  <si>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</si>
  <si>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</si>
  <si>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</si>
  <si>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</si>
  <si>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</si>
  <si>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</si>
  <si>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</si>
  <si>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</si>
  <si>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</si>
  <si>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</si>
  <si>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</si>
  <si>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</si>
  <si>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</si>
  <si>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</si>
  <si>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</si>
  <si>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</si>
  <si>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</si>
  <si>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</si>
  <si>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</si>
  <si>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</si>
  <si>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</si>
  <si>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</si>
  <si>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</si>
  <si>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</si>
  <si>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</si>
  <si>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</si>
  <si>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</si>
  <si>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</si>
  <si>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</si>
  <si>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</si>
  <si>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</si>
  <si>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</si>
  <si>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</si>
  <si>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</si>
  <si>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</si>
  <si>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</si>
  <si>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</si>
  <si>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</si>
  <si>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</si>
  <si>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</si>
  <si>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</si>
  <si>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</si>
  <si>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</si>
  <si>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</si>
  <si>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</si>
  <si>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</si>
  <si>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</si>
  <si>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</si>
  <si>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</si>
  <si>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</si>
  <si>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</si>
  <si>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</si>
  <si>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</si>
  <si>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</si>
  <si>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</si>
  <si>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</si>
  <si>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</si>
  <si>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</si>
  <si>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</si>
  <si>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</si>
  <si>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</si>
  <si>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</si>
  <si>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</si>
  <si>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</si>
  <si>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</si>
  <si>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</si>
  <si>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</si>
  <si>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</si>
  <si>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</si>
  <si>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Levr</t>
  </si>
  <si>
    <t>HNU</t>
  </si>
  <si>
    <t>BetaPro Natural Gas Leveraged Daily Bull ETF</t>
  </si>
  <si>
    <t>HOD</t>
  </si>
  <si>
    <t>BetaPro Crude Oil Inverse Levera</t>
  </si>
  <si>
    <t>HPR</t>
  </si>
  <si>
    <t>Horizons Active Preferred Share ETF</t>
  </si>
  <si>
    <t>HPS.A</t>
  </si>
  <si>
    <t>Hammond Power Solutions Inc.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</si>
  <si>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</si>
  <si>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</si>
  <si>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</si>
  <si>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</si>
  <si>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</si>
  <si>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</si>
  <si>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</si>
  <si>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</si>
  <si>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</si>
  <si>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</si>
  <si>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</si>
  <si>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</si>
  <si>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</si>
  <si>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</si>
  <si>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</si>
  <si>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</si>
  <si>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</si>
  <si>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</si>
  <si>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</si>
  <si>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</si>
  <si>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</si>
  <si>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</si>
  <si>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</si>
  <si>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</si>
  <si>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</si>
  <si>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</si>
  <si>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</si>
  <si>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</si>
  <si>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</si>
  <si>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</si>
  <si>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</si>
  <si>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</si>
  <si>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</si>
  <si>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</si>
  <si>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</si>
  <si>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</si>
  <si>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</si>
  <si>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</si>
  <si>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</si>
  <si>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</si>
  <si>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</si>
  <si>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</si>
  <si>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</si>
  <si>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</si>
  <si>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</si>
  <si>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</si>
  <si>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</si>
  <si>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</si>
  <si>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</si>
  <si>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</si>
  <si>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</si>
  <si>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</si>
  <si>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</si>
  <si>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</si>
  <si>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</si>
  <si>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</si>
  <si>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</si>
  <si>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</si>
  <si>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</si>
  <si>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</si>
  <si>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</si>
  <si>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</si>
  <si>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</si>
  <si>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</si>
  <si>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</si>
  <si>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</si>
  <si>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</si>
  <si>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</si>
  <si>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</si>
  <si>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</si>
  <si>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</si>
  <si>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</si>
  <si>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</si>
  <si>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</si>
  <si>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</si>
  <si>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</si>
  <si>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</si>
  <si>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</si>
  <si>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</si>
  <si>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</si>
  <si>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</si>
  <si>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</si>
  <si>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</si>
  <si>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</si>
  <si>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</si>
  <si>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</si>
  <si>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</si>
  <si>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</si>
  <si>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</si>
  <si>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</si>
  <si>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</si>
  <si>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</si>
  <si>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NGT1</t>
  </si>
  <si>
    <t>Newmont Corporation (CA) (adjusted)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</si>
  <si>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</si>
  <si>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</si>
  <si>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</si>
  <si>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</si>
  <si>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</si>
  <si>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</si>
  <si>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</si>
  <si>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</si>
  <si>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</si>
  <si>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</si>
  <si>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</si>
  <si>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</si>
  <si>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</si>
  <si>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</si>
  <si>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</si>
  <si>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</si>
  <si>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</si>
  <si>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</si>
  <si>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</si>
  <si>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</si>
  <si>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</si>
  <si>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</si>
  <si>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</si>
  <si>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</si>
  <si>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</si>
  <si>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</si>
  <si>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</si>
  <si>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</si>
  <si>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PAAS1</t>
  </si>
  <si>
    <t>Pan American Silver Corp. (adjusted)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</si>
  <si>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</si>
  <si>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</si>
  <si>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</si>
  <si>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</si>
  <si>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</si>
  <si>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</si>
  <si>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</si>
  <si>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</si>
  <si>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</si>
  <si>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</si>
  <si>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</si>
  <si>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</si>
  <si>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</si>
  <si>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</si>
  <si>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</si>
  <si>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</si>
  <si>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</si>
  <si>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</si>
  <si>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</si>
  <si>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</si>
  <si>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</si>
  <si>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</si>
  <si>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</si>
  <si>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</si>
  <si>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</si>
  <si>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</si>
  <si>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</si>
  <si>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</si>
  <si>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</si>
  <si>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</si>
  <si>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</si>
  <si>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</si>
  <si>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</si>
  <si>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</si>
  <si>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</si>
  <si>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</si>
  <si>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</si>
  <si>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</si>
  <si>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</si>
  <si>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</si>
  <si>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</si>
  <si>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</si>
  <si>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</si>
  <si>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</si>
  <si>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</si>
  <si>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</si>
  <si>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</si>
  <si>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</si>
  <si>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</si>
  <si>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</si>
  <si>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</si>
  <si>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</si>
  <si>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</si>
  <si>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</si>
  <si>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</si>
  <si>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</si>
  <si>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</si>
  <si>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</si>
  <si>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</si>
  <si>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</si>
  <si>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</si>
  <si>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</si>
  <si>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 xml:space="preserve">Seabridge Gold Inc. 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</si>
  <si>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</si>
  <si>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</si>
  <si>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</si>
  <si>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</si>
  <si>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</si>
  <si>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</si>
  <si>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</si>
  <si>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</si>
  <si>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</si>
  <si>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</si>
  <si>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</si>
  <si>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</si>
  <si>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</si>
  <si>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</si>
  <si>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</si>
  <si>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</si>
  <si>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</si>
  <si>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</si>
  <si>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SOY1</t>
  </si>
  <si>
    <t>SunOpta Inc. (CA) (adjusted)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</si>
  <si>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</si>
  <si>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</si>
  <si>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</si>
  <si>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</si>
  <si>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</si>
  <si>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</si>
  <si>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</si>
  <si>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</si>
  <si>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</si>
  <si>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</si>
  <si>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</si>
  <si>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</si>
  <si>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</si>
  <si>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</si>
  <si>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</si>
  <si>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</si>
  <si>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</si>
  <si>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</si>
  <si>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</si>
  <si>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</si>
  <si>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</si>
  <si>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</si>
  <si>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</si>
  <si>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</si>
  <si>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</si>
  <si>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</si>
  <si>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</si>
  <si>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</si>
  <si>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</si>
  <si>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</si>
  <si>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</si>
  <si>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</si>
  <si>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</si>
  <si>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</si>
  <si>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</si>
  <si>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</si>
  <si>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</si>
  <si>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</si>
  <si>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</si>
  <si>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</si>
  <si>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</si>
  <si>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</si>
  <si>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</si>
  <si>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</si>
  <si>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</si>
  <si>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</si>
  <si>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</si>
  <si>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</si>
  <si>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</si>
  <si>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</si>
  <si>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</si>
  <si>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</si>
  <si>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</si>
  <si>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</si>
  <si>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</si>
  <si>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</si>
  <si>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</si>
  <si>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</si>
  <si>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</si>
  <si>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</si>
  <si>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</si>
  <si>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</si>
  <si>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</si>
  <si>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</si>
  <si>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</si>
  <si>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</si>
  <si>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</si>
  <si>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</si>
  <si>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</si>
  <si>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</si>
  <si>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</si>
  <si>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</si>
  <si>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</si>
  <si>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</si>
  <si>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</si>
  <si>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</si>
  <si>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</si>
  <si>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</si>
  <si>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</si>
  <si>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</si>
  <si>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</si>
  <si>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</si>
  <si>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</si>
  <si>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</si>
  <si>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</si>
  <si>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</si>
  <si>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</si>
  <si>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</si>
  <si>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</si>
  <si>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</si>
  <si>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</si>
  <si>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</si>
  <si>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</si>
  <si>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</si>
  <si>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</si>
  <si>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</si>
  <si>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</si>
  <si>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</si>
  <si>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</si>
  <si>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</si>
  <si>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</si>
  <si>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</si>
  <si>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</si>
  <si>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</si>
  <si>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</si>
  <si>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</si>
  <si>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</si>
  <si>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</si>
  <si>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</si>
  <si>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</si>
  <si>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</si>
  <si>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</si>
  <si>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</si>
  <si>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</si>
  <si>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</si>
  <si>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</si>
  <si>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</si>
  <si>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</si>
  <si>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</si>
  <si>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</si>
  <si>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</si>
  <si>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</si>
  <si>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</si>
  <si>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</si>
  <si>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</si>
  <si>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</si>
  <si>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</si>
  <si>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</si>
  <si>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</si>
  <si>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</si>
  <si>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</si>
  <si>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</si>
  <si>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</si>
  <si>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</si>
  <si>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</si>
  <si>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</si>
  <si>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</si>
  <si>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</si>
  <si>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</si>
  <si>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</si>
  <si>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</si>
  <si>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</si>
  <si>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</si>
  <si>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</si>
  <si>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</si>
  <si>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</si>
  <si>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</si>
  <si>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</si>
  <si>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</si>
  <si>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</si>
  <si>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</si>
  <si>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</si>
  <si>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</si>
  <si>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</si>
  <si>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</si>
  <si>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</si>
  <si>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</si>
  <si>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</si>
  <si>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</si>
  <si>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</si>
  <si>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</si>
  <si>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</si>
  <si>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</si>
  <si>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</si>
  <si>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</si>
  <si>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</si>
  <si>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</si>
  <si>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</si>
  <si>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</si>
  <si>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</si>
  <si>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</si>
  <si>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</si>
  <si>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</si>
  <si>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</si>
  <si>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</si>
  <si>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</si>
  <si>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</si>
  <si>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</si>
  <si>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</si>
  <si>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</si>
  <si>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</si>
  <si>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</si>
  <si>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</si>
  <si>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</si>
  <si>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</si>
  <si>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</si>
  <si>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</si>
  <si>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</si>
  <si>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</si>
  <si>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</si>
  <si>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</si>
  <si>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</si>
  <si>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</si>
  <si>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</si>
  <si>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</si>
  <si>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</si>
  <si>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</si>
  <si>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</si>
  <si>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</si>
  <si>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</si>
  <si>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</si>
  <si>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</si>
  <si>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</si>
  <si>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</si>
  <si>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</si>
  <si>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</si>
  <si>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</si>
  <si>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</si>
  <si>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</si>
  <si>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</si>
  <si>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</si>
  <si>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</si>
  <si>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</si>
  <si>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</si>
  <si>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</si>
  <si>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</si>
  <si>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</si>
  <si>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</si>
  <si>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</si>
  <si>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</si>
  <si>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</si>
  <si>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</si>
  <si>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</si>
  <si>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</si>
  <si>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</si>
  <si>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</si>
  <si>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</si>
  <si>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</si>
  <si>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</si>
  <si>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</si>
  <si>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</si>
  <si>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</si>
  <si>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</si>
  <si>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</si>
  <si>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</si>
  <si>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</si>
  <si>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</si>
  <si>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</si>
  <si>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</si>
  <si>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</si>
  <si>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</si>
  <si>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</si>
  <si>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</si>
  <si>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</si>
  <si>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</si>
  <si>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</si>
  <si>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</si>
  <si>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</si>
  <si>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</si>
  <si>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</si>
  <si>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</si>
  <si>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</si>
  <si>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</si>
  <si>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</si>
  <si>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</si>
  <si>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</si>
  <si>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</si>
  <si>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</si>
  <si>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</si>
  <si>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</si>
  <si>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</si>
  <si>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</si>
  <si>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</si>
  <si>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</si>
  <si>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</si>
  <si>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</si>
  <si>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</si>
  <si>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</si>
  <si>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</si>
  <si>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</si>
  <si>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</si>
  <si>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</si>
  <si>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</si>
  <si>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</si>
  <si>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</si>
  <si>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</si>
  <si>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</si>
  <si>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</si>
  <si>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</si>
  <si>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</si>
  <si>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</si>
  <si>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</si>
  <si>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</si>
  <si>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</si>
  <si>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</si>
  <si>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</si>
  <si>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</si>
  <si>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</si>
  <si>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</si>
  <si>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</si>
  <si>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</si>
  <si>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</si>
  <si>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</si>
  <si>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</si>
  <si>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</si>
  <si>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</si>
  <si>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</si>
  <si>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</si>
  <si>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</si>
  <si>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</si>
  <si>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</si>
  <si>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</si>
  <si>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</si>
  <si>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</si>
  <si>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</si>
  <si>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</si>
  <si>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</si>
  <si>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</si>
  <si>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</si>
  <si>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</si>
  <si>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</si>
  <si>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</si>
  <si>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</si>
  <si>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</si>
  <si>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</si>
  <si>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</si>
  <si>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</si>
  <si>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</si>
  <si>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</si>
  <si>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</si>
  <si>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</si>
  <si>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</si>
  <si>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</si>
  <si>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</si>
  <si>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</si>
  <si>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</si>
  <si>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</si>
  <si>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</si>
  <si>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</si>
  <si>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</si>
  <si>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</si>
  <si>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</si>
  <si>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</si>
  <si>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</si>
  <si>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</si>
  <si>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</si>
  <si>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</si>
  <si>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</si>
  <si>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</si>
  <si>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</si>
  <si>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</si>
  <si>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</si>
  <si>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</si>
  <si>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</si>
  <si>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</si>
  <si>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</si>
  <si>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</si>
  <si>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</si>
  <si>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</si>
  <si>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</si>
  <si>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</si>
  <si>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</si>
  <si>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</si>
  <si>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</si>
  <si>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</si>
  <si>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</si>
  <si>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</si>
  <si>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</si>
  <si>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</si>
  <si>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</si>
  <si>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</si>
  <si>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</si>
  <si>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</si>
  <si>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</si>
  <si>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</si>
  <si>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</si>
  <si>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</si>
  <si>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</si>
  <si>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</si>
  <si>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</si>
  <si>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</si>
  <si>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</si>
  <si>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</si>
  <si>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</si>
  <si>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</si>
  <si>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</si>
  <si>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</si>
  <si>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</si>
  <si>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</si>
  <si>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</si>
  <si>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</si>
  <si>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</si>
  <si>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</si>
  <si>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</si>
  <si>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</si>
  <si>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</si>
  <si>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</si>
  <si>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</si>
  <si>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</si>
  <si>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</si>
  <si>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</si>
  <si>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</si>
  <si>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</si>
  <si>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</si>
  <si>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</si>
  <si>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</si>
  <si>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</si>
  <si>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</si>
  <si>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</si>
  <si>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</si>
  <si>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</si>
  <si>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</si>
  <si>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</si>
  <si>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</si>
  <si>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</si>
  <si>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</si>
  <si>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</si>
  <si>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</si>
  <si>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</si>
  <si>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</si>
  <si>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</si>
  <si>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</si>
  <si>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AXF - SCF</t>
  </si>
  <si>
    <t>SXA - FXG</t>
  </si>
  <si>
    <t>SXB - FXN</t>
  </si>
  <si>
    <t>SXY - FEG</t>
  </si>
  <si>
    <t>SXM - FIU</t>
  </si>
  <si>
    <t>SXF - FIU</t>
  </si>
  <si>
    <t>SXF - FXT</t>
  </si>
  <si>
    <t>AXF - SXM</t>
  </si>
  <si>
    <t>AXF - SXF</t>
  </si>
  <si>
    <t>SCF - FZN</t>
  </si>
  <si>
    <t>SCF - FIC</t>
  </si>
  <si>
    <t>SXM - FXT</t>
  </si>
  <si>
    <t>SEG - SXM</t>
  </si>
  <si>
    <t>SEG - SXF</t>
  </si>
  <si>
    <t>SEG - FIU</t>
  </si>
  <si>
    <t>SXM - FIC</t>
  </si>
  <si>
    <t>SXM - FZN</t>
  </si>
  <si>
    <t>SXF - FZN</t>
  </si>
  <si>
    <t>SXF - FIC</t>
  </si>
  <si>
    <t>SEG - FXT</t>
  </si>
  <si>
    <t>SCF - FXT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</si>
  <si>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</si>
  <si>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</si>
  <si>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</si>
  <si>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</si>
  <si>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</si>
  <si>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</si>
  <si>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</si>
  <si>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SCG - FZN</t>
  </si>
  <si>
    <t>SCG - FIC</t>
  </si>
  <si>
    <t>SCF - SEG</t>
  </si>
  <si>
    <t>AXF - SCG</t>
  </si>
  <si>
    <t>SCG - SXM</t>
  </si>
  <si>
    <t>SCG - SEG</t>
  </si>
  <si>
    <t>SCG - FXT</t>
  </si>
  <si>
    <t>SCG - FIU</t>
  </si>
  <si>
    <t>SXA - FAE</t>
  </si>
  <si>
    <t>SCG - SXF</t>
  </si>
  <si>
    <t>SXY - FSU</t>
  </si>
  <si>
    <t>SXY - FVE</t>
  </si>
  <si>
    <t>SXY - FCQ</t>
  </si>
  <si>
    <t>SXA - FPM</t>
  </si>
  <si>
    <t>SXK - FTD</t>
  </si>
  <si>
    <t>SXD - FSU</t>
  </si>
  <si>
    <t>SXB - FRY</t>
  </si>
  <si>
    <t>SXA - FBA</t>
  </si>
  <si>
    <t>SXG - FRY</t>
  </si>
  <si>
    <t>SXK - FRY</t>
  </si>
  <si>
    <t>SXG - FBO</t>
  </si>
  <si>
    <t>SXF - SXG</t>
  </si>
  <si>
    <t>SXY - FWP</t>
  </si>
  <si>
    <t>SXG - FTD</t>
  </si>
  <si>
    <t>SXK - FNS</t>
  </si>
  <si>
    <t>SXK - FBO</t>
  </si>
  <si>
    <t>SXM - FXN</t>
  </si>
  <si>
    <t>SXF - FXN</t>
  </si>
  <si>
    <t>SXM - SXG</t>
  </si>
  <si>
    <t>SXB - FTD</t>
  </si>
  <si>
    <t>SXD - FVE</t>
  </si>
  <si>
    <t>SEG - FXN</t>
  </si>
  <si>
    <t>SEG - SXG</t>
  </si>
  <si>
    <t>AXF - SXK</t>
  </si>
  <si>
    <t>AXF - SXG</t>
  </si>
  <si>
    <t>AXF - SXB</t>
  </si>
  <si>
    <t>SXA - FFV</t>
  </si>
  <si>
    <t>SXD - FCQ</t>
  </si>
  <si>
    <t>SXM - FZB</t>
  </si>
  <si>
    <t>SXF - FZB</t>
  </si>
  <si>
    <t>SEG - FZB</t>
  </si>
  <si>
    <t>SXM - SXB</t>
  </si>
  <si>
    <t>SXF - SXB</t>
  </si>
  <si>
    <t>SXM - SXK</t>
  </si>
  <si>
    <t>SXF - SXK</t>
  </si>
  <si>
    <t>SEG - SXK</t>
  </si>
  <si>
    <t>SCF - SXK</t>
  </si>
  <si>
    <t>SCF - SXG</t>
  </si>
  <si>
    <t>SEG - SXB</t>
  </si>
  <si>
    <t>FVE - FWP</t>
  </si>
  <si>
    <t>SXD - FWP</t>
  </si>
  <si>
    <t>SXH - FSH</t>
  </si>
  <si>
    <t>SXG - FCB</t>
  </si>
  <si>
    <t>SXG - FNS</t>
  </si>
  <si>
    <t>SXB - FBO</t>
  </si>
  <si>
    <t>SCF - FZB</t>
  </si>
  <si>
    <t>SCF - FXN</t>
  </si>
  <si>
    <t>SCG - SXK</t>
  </si>
  <si>
    <t>SCF - SXB</t>
  </si>
  <si>
    <t>SXB - FNS</t>
  </si>
  <si>
    <t>SXT - FBC</t>
  </si>
  <si>
    <t>FVE - FSU</t>
  </si>
  <si>
    <t>FCQ - FSU</t>
  </si>
  <si>
    <t>SXW - FMF</t>
  </si>
  <si>
    <t>SXK - FCB</t>
  </si>
  <si>
    <t>SCG - FZB</t>
  </si>
  <si>
    <t>SCG - SXB</t>
  </si>
  <si>
    <t>SCG - SXG</t>
  </si>
  <si>
    <t>FCQ - FWP</t>
  </si>
  <si>
    <t>FCQ - FVE</t>
  </si>
  <si>
    <t>SCG - FXN</t>
  </si>
  <si>
    <t>FCB - FRY</t>
  </si>
  <si>
    <t>SXY - FVM</t>
  </si>
  <si>
    <t>FRY - FTD</t>
  </si>
  <si>
    <t>SXR - FRW</t>
  </si>
  <si>
    <t>SXG - FNB</t>
  </si>
  <si>
    <t>SXB - FCB</t>
  </si>
  <si>
    <t>SCG - FBO</t>
  </si>
  <si>
    <t>FBO - FNS</t>
  </si>
  <si>
    <t>SXM - FTD</t>
  </si>
  <si>
    <t>SXF - FBO</t>
  </si>
  <si>
    <t>FSU - FWP</t>
  </si>
  <si>
    <t>FMO - FSU</t>
  </si>
  <si>
    <t>FVE - FVM</t>
  </si>
  <si>
    <t>FBO - FTD</t>
  </si>
  <si>
    <t>SXD - FVM</t>
  </si>
  <si>
    <t>SXF - FTD</t>
  </si>
  <si>
    <t>SXF - FRY</t>
  </si>
  <si>
    <t>SCF - FBO</t>
  </si>
  <si>
    <t>SEG - FBO</t>
  </si>
  <si>
    <t>FNB - FTD</t>
  </si>
  <si>
    <t>FCB - FTD</t>
  </si>
  <si>
    <t>FCQ - FMO</t>
  </si>
  <si>
    <t>FBO - FCB</t>
  </si>
  <si>
    <t>SXM - FRY</t>
  </si>
  <si>
    <t>SXT - FIR</t>
  </si>
  <si>
    <t>SXG - FGN</t>
  </si>
  <si>
    <t>SXM - FBO</t>
  </si>
  <si>
    <t>AXF - SXR</t>
  </si>
  <si>
    <t>FCB - FNB</t>
  </si>
  <si>
    <t>SCF - FTD</t>
  </si>
  <si>
    <t>SXT - FTC</t>
  </si>
  <si>
    <t>SCF - FRY</t>
  </si>
  <si>
    <t>SCG - FRY</t>
  </si>
  <si>
    <t>SEG - FRY</t>
  </si>
  <si>
    <t>SXK - FNB</t>
  </si>
  <si>
    <t>SXG - FMF</t>
  </si>
  <si>
    <t>SXB - FMF</t>
  </si>
  <si>
    <t>FSU - FVM</t>
  </si>
  <si>
    <t>SXW - FLF</t>
  </si>
  <si>
    <t>SXD - FPP</t>
  </si>
  <si>
    <t>FMO - FWP</t>
  </si>
  <si>
    <t>SEG - SXR</t>
  </si>
  <si>
    <t>FBO - FRY</t>
  </si>
  <si>
    <t>SXW - FPW</t>
  </si>
  <si>
    <t>SXD - FMO</t>
  </si>
  <si>
    <t>SXW - FIA</t>
  </si>
  <si>
    <t>SXU - FFS</t>
  </si>
  <si>
    <t>SCF - FCB</t>
  </si>
  <si>
    <t>SEG - FNS</t>
  </si>
  <si>
    <t>SXM - SXR</t>
  </si>
  <si>
    <t>SXF - SXR</t>
  </si>
  <si>
    <t>AXF - SXH</t>
  </si>
  <si>
    <t>FEB - FRP</t>
  </si>
  <si>
    <t>FNS - FTD</t>
  </si>
  <si>
    <t>SCF - FGN</t>
  </si>
  <si>
    <t>SXB - FGN</t>
  </si>
  <si>
    <t>SXF - FCB</t>
  </si>
  <si>
    <t>SEG - FCB</t>
  </si>
  <si>
    <t>SXY - FOU</t>
  </si>
  <si>
    <t>SXH - FOP</t>
  </si>
  <si>
    <t>SXB - FNB</t>
  </si>
  <si>
    <t>SXU - FMA</t>
  </si>
  <si>
    <t>FNS - FCB</t>
  </si>
  <si>
    <t>SXM - FMF</t>
  </si>
  <si>
    <t>SXF - FMF</t>
  </si>
  <si>
    <t>SEG - FMF</t>
  </si>
  <si>
    <t>SXY - FMO</t>
  </si>
  <si>
    <t>SCG - FGN</t>
  </si>
  <si>
    <t>SXU - FUE</t>
  </si>
  <si>
    <t>SCG - FCB</t>
  </si>
  <si>
    <t>SXM - FCB</t>
  </si>
  <si>
    <t>FEB - FPP</t>
  </si>
  <si>
    <t>FCQ - FVM</t>
  </si>
  <si>
    <t>FAX - FOU</t>
  </si>
  <si>
    <t>SCF - FNB</t>
  </si>
  <si>
    <t>SXD - FKY</t>
  </si>
  <si>
    <t>SXY - FAX</t>
  </si>
  <si>
    <t>SXF - FNB</t>
  </si>
  <si>
    <t>FOU - FWP</t>
  </si>
  <si>
    <t>SCF - FTK</t>
  </si>
  <si>
    <t>SCG - FTK</t>
  </si>
  <si>
    <t>SEG - FNB</t>
  </si>
  <si>
    <t>SXW - FIF</t>
  </si>
  <si>
    <t>FMO - FVM</t>
  </si>
  <si>
    <t>SXM - FNB</t>
  </si>
  <si>
    <t>SXU - FTL</t>
  </si>
  <si>
    <t>SEG - SXW</t>
  </si>
  <si>
    <t>FVE - FMO</t>
  </si>
  <si>
    <t>FNS - FRY</t>
  </si>
  <si>
    <t>SXF - FTK</t>
  </si>
  <si>
    <t>SCF - FMF</t>
  </si>
  <si>
    <t>FVM - FWP</t>
  </si>
  <si>
    <t>FPP - FRP</t>
  </si>
  <si>
    <t>SXM - FTK</t>
  </si>
  <si>
    <t>SEG - FTK</t>
  </si>
  <si>
    <t>FBO - FNB</t>
  </si>
  <si>
    <t>SEG - SXH</t>
  </si>
  <si>
    <t>SCF - SXH</t>
  </si>
  <si>
    <t>SEG - FSH</t>
  </si>
  <si>
    <t>SXM - SXH</t>
  </si>
  <si>
    <t>SCG - FBA</t>
  </si>
  <si>
    <t>SXF - SXH</t>
  </si>
  <si>
    <t>SCF - FNN</t>
  </si>
  <si>
    <t>SXF - FSH</t>
  </si>
  <si>
    <t>SCF - FBA</t>
  </si>
  <si>
    <t>SXU - FHO</t>
  </si>
  <si>
    <t>SCG - FFV</t>
  </si>
  <si>
    <t>SCG - FXG</t>
  </si>
  <si>
    <t>SCF - FSH</t>
  </si>
  <si>
    <t>SCF - FFV</t>
  </si>
  <si>
    <t>SEG - FBA</t>
  </si>
  <si>
    <t>SCF - FXG</t>
  </si>
  <si>
    <t>SCF - FLN</t>
  </si>
  <si>
    <t>SXM - FBA</t>
  </si>
  <si>
    <t>SXF - FBA</t>
  </si>
  <si>
    <t>SCG - SXA</t>
  </si>
  <si>
    <t>SCF - SXA</t>
  </si>
  <si>
    <t>SCG - FPM</t>
  </si>
  <si>
    <t>AXF - SXA</t>
  </si>
  <si>
    <t>SCF - FPM</t>
  </si>
  <si>
    <t>SXM - FSH</t>
  </si>
  <si>
    <t>SEG - FFV</t>
  </si>
  <si>
    <t>SXM - FFV</t>
  </si>
  <si>
    <t>SXF - FFV</t>
  </si>
  <si>
    <t>SEG - SXA</t>
  </si>
  <si>
    <t>SEG - FPM</t>
  </si>
  <si>
    <t>SCF - FOC</t>
  </si>
  <si>
    <t>SXF - FXG</t>
  </si>
  <si>
    <t>SEG - FXG</t>
  </si>
  <si>
    <t>SXM - SXA</t>
  </si>
  <si>
    <t>SXM - FPM</t>
  </si>
  <si>
    <t>SXF - FPM</t>
  </si>
  <si>
    <t>SCF - FAE</t>
  </si>
  <si>
    <t>SCG - FAE</t>
  </si>
  <si>
    <t>SXM - FXG</t>
  </si>
  <si>
    <t>SXF - SXA</t>
  </si>
  <si>
    <t>SXM - FOC</t>
  </si>
  <si>
    <t>SEG - FAE</t>
  </si>
  <si>
    <t>SXM - FAE</t>
  </si>
  <si>
    <t>SXF - FAE</t>
  </si>
  <si>
    <t>SXF - FOC</t>
  </si>
  <si>
    <t>7 MAY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</si>
  <si>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</si>
  <si>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</si>
  <si>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</si>
  <si>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</si>
  <si>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</si>
  <si>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</si>
  <si>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</si>
  <si>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</si>
  <si>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</si>
  <si>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</si>
  <si>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</si>
  <si>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</si>
  <si>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</si>
  <si>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</si>
  <si>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</si>
  <si>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</si>
  <si>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</si>
  <si>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</si>
  <si>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</si>
  <si>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ECN Capital Corp.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</si>
  <si>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</si>
  <si>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</si>
  <si>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</si>
  <si>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</si>
  <si>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</si>
  <si>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BetaPro Pétrole brut Baissier quotidien inverse avec effet de levier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</si>
  <si>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</si>
  <si>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</si>
  <si>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</si>
  <si>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</si>
  <si>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</si>
  <si>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</si>
  <si>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</si>
  <si>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</si>
  <si>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</si>
  <si>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</si>
  <si>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</si>
  <si>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</si>
  <si>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</si>
  <si>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</si>
  <si>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Newmont Corporation (CA) (ajusté)</t>
  </si>
  <si>
    <t>NuVista Energy Ltd. (CA) (ajusté)</t>
  </si>
  <si>
    <t>Pan American Silver Corp.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</si>
  <si>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</si>
  <si>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</si>
  <si>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</si>
  <si>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</si>
  <si>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</si>
  <si>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</si>
  <si>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</si>
  <si>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</si>
  <si>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</si>
  <si>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 xml:space="preserve">Financière Sun Life </t>
  </si>
  <si>
    <t>SunOpta Inc. (CA) (ajusté)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</si>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</sst>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2" fillId="4" borderId="25" xfId="6" applyFont="1" applyFill="1" applyBorder="1" applyAlignment="1">
      <alignment horizontal="center" vertical="center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8" fillId="0" borderId="5" xfId="3" applyBorder="1" applyAlignment="1">
      <alignment horizontal="center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33" zoomScaleNormal="60" zoomScaleSheetLayoutView="100" workbookViewId="0">
      <selection activeCell="C367" sqref="C367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MAY 7,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8.3369565378629815E-2</v>
      </c>
      <c r="D5" s="40">
        <v>8.3848839187424612E-2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0.17381986617711415</v>
      </c>
      <c r="D6" s="45">
        <v>0.17457833750873297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0.1260594877241864</v>
      </c>
      <c r="D7" s="50">
        <v>0.12605434579012209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0.14832790560092715</v>
      </c>
      <c r="D8" s="50">
        <v>0.14793576914415524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0.1526501159287203</v>
      </c>
      <c r="D9" s="50">
        <v>0.15288060776912513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0.25657130464565531</v>
      </c>
      <c r="D10" s="50">
        <v>0.25652720588656708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5.7830613472235268E-2</v>
      </c>
      <c r="D11" s="50">
        <v>5.7740410494845143E-2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0.15899924470128285</v>
      </c>
      <c r="D12" s="50">
        <v>0.15863169166438973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9.538383754245286E-2</v>
      </c>
      <c r="D13" s="50">
        <v>9.5321096563922555E-2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0.15504071269050301</v>
      </c>
      <c r="D14" s="50">
        <v>0.1545941592493201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0.19657628098366539</v>
      </c>
      <c r="D15" s="50">
        <v>0.19581090660317627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0.21657796481375075</v>
      </c>
      <c r="D16" s="50">
        <v>0.21582685897081677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0.12109287009417824</v>
      </c>
      <c r="D17" s="50">
        <v>0.12106280809464946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0.17810883831901181</v>
      </c>
      <c r="D18" s="50">
        <v>0.17754554098955541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5.7919038023091694E-2</v>
      </c>
      <c r="D19" s="50">
        <v>5.7839966650605729E-2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0.12467319361089513</v>
      </c>
      <c r="D20" s="50">
        <v>0.12473609186455735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6.7958597482051603E-2</v>
      </c>
      <c r="D21" s="50">
        <v>6.7951124765977866E-2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0.13854512514035122</v>
      </c>
      <c r="D22" s="50">
        <v>0.13808085625684308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0.18946018277793164</v>
      </c>
      <c r="D23" s="50">
        <v>0.1895130123167981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0.11034356344111917</v>
      </c>
      <c r="D24" s="50">
        <v>0.10996915992160181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0.13902357348304187</v>
      </c>
      <c r="D25" s="50">
        <v>0.13873525531842093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0.11288731980171572</v>
      </c>
      <c r="D26" s="50">
        <v>0.11279515782272799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0.13277818040955236</v>
      </c>
      <c r="D27" s="50">
        <v>0.13244211182311791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0.22426203529464697</v>
      </c>
      <c r="D28" s="50">
        <v>0.22370472393718774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0.13216343164393524</v>
      </c>
      <c r="D29" s="50">
        <v>0.13171429915474619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0.21808362539574544</v>
      </c>
      <c r="D30" s="50">
        <v>0.21768252150097267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7.6636176552192625E-2</v>
      </c>
      <c r="D31" s="50">
        <v>7.6337402408268779E-2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0.18349143238211263</v>
      </c>
      <c r="D32" s="50">
        <v>0.1830604649175778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0.10993966359892936</v>
      </c>
      <c r="D33" s="50">
        <v>0.10957969252050019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0.15165447823502334</v>
      </c>
      <c r="D34" s="50">
        <v>0.15425526525086442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0.1197405474537918</v>
      </c>
      <c r="D35" s="50">
        <v>0.11936608799405077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0.10417391965743195</v>
      </c>
      <c r="D36" s="50">
        <v>0.10408281608656184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0.28095596949450596</v>
      </c>
      <c r="D37" s="50">
        <v>0.28052884471031936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0.11045841287546659</v>
      </c>
      <c r="D38" s="50">
        <v>0.11033902652865613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0.14509422808937428</v>
      </c>
      <c r="D39" s="50">
        <v>0.1445667805104679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0.16572306402389608</v>
      </c>
      <c r="D40" s="50">
        <v>0.16525039139165348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6.7125081469238651E-2</v>
      </c>
      <c r="D41" s="50">
        <v>6.7005320761160184E-2</v>
      </c>
      <c r="E41" s="55">
        <v>0</v>
      </c>
      <c r="F41" s="56">
        <v>0</v>
      </c>
    </row>
    <row r="42" spans="1:6" x14ac:dyDescent="0.25">
      <c r="A42" s="54" t="s">
        <v>114</v>
      </c>
      <c r="B42" s="49" t="s">
        <v>116</v>
      </c>
      <c r="C42" s="39">
        <v>0.10613407278357791</v>
      </c>
      <c r="D42" s="50">
        <v>0.10594471447771668</v>
      </c>
      <c r="E42" s="55">
        <v>1</v>
      </c>
      <c r="F42" s="56">
        <v>0</v>
      </c>
    </row>
    <row r="43" spans="1:6" x14ac:dyDescent="0.25">
      <c r="A43" s="54" t="s">
        <v>117</v>
      </c>
      <c r="B43" s="49" t="s">
        <v>118</v>
      </c>
      <c r="C43" s="39">
        <v>0.12118374277609657</v>
      </c>
      <c r="D43" s="50">
        <v>0.12110519588030232</v>
      </c>
      <c r="E43" s="55">
        <v>0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6.9336741966355489E-2</v>
      </c>
      <c r="D44" s="50">
        <v>6.9333233984201076E-2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7.8757148710708796E-2</v>
      </c>
      <c r="D45" s="50">
        <v>7.9194330491820397E-2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0.12237091527342644</v>
      </c>
      <c r="D46" s="50">
        <v>0.122747583842445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0.16359503033730324</v>
      </c>
      <c r="D47" s="50">
        <v>0.16355853454164634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7.5052899281223232E-2</v>
      </c>
      <c r="D48" s="50">
        <v>7.5100197884438058E-2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0.13356014671901983</v>
      </c>
      <c r="D49" s="50">
        <v>0.13353902595278519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0.19999758127625605</v>
      </c>
      <c r="D50" s="50">
        <v>0.23396224756132075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0.11023605180762144</v>
      </c>
      <c r="D51" s="50">
        <v>0.10991203907669575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7.5886913780447332E-2</v>
      </c>
      <c r="D52" s="50">
        <v>7.5720691893558428E-2</v>
      </c>
      <c r="E52" s="55">
        <v>0</v>
      </c>
      <c r="F52" s="56">
        <v>0</v>
      </c>
    </row>
    <row r="53" spans="1:6" x14ac:dyDescent="0.25">
      <c r="A53" s="54" t="s">
        <v>135</v>
      </c>
      <c r="B53" s="49" t="s">
        <v>137</v>
      </c>
      <c r="C53" s="39">
        <v>0.11998774607351625</v>
      </c>
      <c r="D53" s="50">
        <v>0.11972492619374636</v>
      </c>
      <c r="E53" s="55">
        <v>1</v>
      </c>
      <c r="F53" s="56">
        <v>0</v>
      </c>
    </row>
    <row r="54" spans="1:6" x14ac:dyDescent="0.25">
      <c r="A54" s="54" t="s">
        <v>138</v>
      </c>
      <c r="B54" s="49" t="s">
        <v>139</v>
      </c>
      <c r="C54" s="39">
        <v>9.4865908827416273E-2</v>
      </c>
      <c r="D54" s="50">
        <v>9.4826147959242379E-2</v>
      </c>
      <c r="E54" s="55">
        <v>0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6.5104656579832193E-2</v>
      </c>
      <c r="D55" s="50">
        <v>6.4914804161157649E-2</v>
      </c>
      <c r="E55" s="55">
        <v>0</v>
      </c>
      <c r="F55" s="56">
        <v>0</v>
      </c>
    </row>
    <row r="56" spans="1:6" x14ac:dyDescent="0.25">
      <c r="A56" s="54" t="s">
        <v>140</v>
      </c>
      <c r="B56" s="49" t="s">
        <v>142</v>
      </c>
      <c r="C56" s="39">
        <v>0.10293950053766882</v>
      </c>
      <c r="D56" s="50">
        <v>0.10263931750651709</v>
      </c>
      <c r="E56" s="55">
        <v>1</v>
      </c>
      <c r="F56" s="56">
        <v>0</v>
      </c>
    </row>
    <row r="57" spans="1:6" x14ac:dyDescent="0.25">
      <c r="A57" s="54" t="s">
        <v>143</v>
      </c>
      <c r="B57" s="49" t="s">
        <v>144</v>
      </c>
      <c r="C57" s="39">
        <v>5.9837354328194481E-2</v>
      </c>
      <c r="D57" s="50">
        <v>5.9637719575945471E-2</v>
      </c>
      <c r="E57" s="55">
        <v>0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0.21093200800341003</v>
      </c>
      <c r="D58" s="50">
        <v>0.21063622788804937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0.21483760523230236</v>
      </c>
      <c r="D59" s="50">
        <v>0.21447499574140277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0.21187132489355348</v>
      </c>
      <c r="D60" s="50">
        <v>0.21158681949071229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0.17237851854580635</v>
      </c>
      <c r="D61" s="58">
        <v>0.17233395648762176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0.19154461245058418</v>
      </c>
      <c r="D62" s="58">
        <v>0.19101519863455058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0.11573126744381663</v>
      </c>
      <c r="D63" s="58">
        <v>0.11534942173592387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9.2556254547226241E-2</v>
      </c>
      <c r="D64" s="58">
        <v>9.2889939045390557E-2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6.0399725870734312E-2</v>
      </c>
      <c r="D65" s="58">
        <v>6.0296970138710444E-2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0.11426859407963096</v>
      </c>
      <c r="D66" s="58">
        <v>0.11425018033611503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7.5522560749553269E-2</v>
      </c>
      <c r="D67" s="50">
        <v>7.5248486780539442E-2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7.6903866208737584E-2</v>
      </c>
      <c r="D68" s="50">
        <v>7.6686887290666222E-2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0.15177626596785287</v>
      </c>
      <c r="D69" s="50">
        <v>0.15170068662074998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0.1331203340011724</v>
      </c>
      <c r="D70" s="50">
        <v>0.1330905869531113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0.11238108858339474</v>
      </c>
      <c r="D71" s="50">
        <v>0.1126447108394458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0.11557139878118972</v>
      </c>
      <c r="D72" s="50">
        <v>0.11556767861609481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0.2254379495837594</v>
      </c>
      <c r="D73" s="50">
        <v>0.2249104252455654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0.10505383236490437</v>
      </c>
      <c r="D74" s="50">
        <v>0.10507076375045767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0.12290716400231645</v>
      </c>
      <c r="D75" s="50">
        <v>0.122864804671398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5.9928190312323486E-2</v>
      </c>
      <c r="D76" s="50">
        <v>5.978489164460981E-2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0.17371242869836861</v>
      </c>
      <c r="D77" s="50">
        <v>0.17355241986734976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0.15744857169575774</v>
      </c>
      <c r="D78" s="50">
        <v>0.15718633094274354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0.13721029288384534</v>
      </c>
      <c r="D79" s="50">
        <v>0.1375663065503594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0.20296679377111559</v>
      </c>
      <c r="D80" s="50">
        <v>0.20223019129153863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7.6068389621094745E-2</v>
      </c>
      <c r="D81" s="50">
        <v>7.5830674640749218E-2</v>
      </c>
      <c r="E81" s="55">
        <v>0</v>
      </c>
      <c r="F81" s="56">
        <v>0</v>
      </c>
    </row>
    <row r="82" spans="1:6" x14ac:dyDescent="0.25">
      <c r="A82" s="54" t="s">
        <v>191</v>
      </c>
      <c r="B82" s="49" t="s">
        <v>193</v>
      </c>
      <c r="C82" s="39">
        <v>0.12027468457188606</v>
      </c>
      <c r="D82" s="50">
        <v>0.11989882418596903</v>
      </c>
      <c r="E82" s="55">
        <v>1</v>
      </c>
      <c r="F82" s="56">
        <v>0</v>
      </c>
    </row>
    <row r="83" spans="1:6" x14ac:dyDescent="0.25">
      <c r="A83" s="54" t="s">
        <v>194</v>
      </c>
      <c r="B83" s="49" t="s">
        <v>195</v>
      </c>
      <c r="C83" s="39">
        <v>0.12437296841485264</v>
      </c>
      <c r="D83" s="50">
        <v>0.12394071926249359</v>
      </c>
      <c r="E83" s="55">
        <v>0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5.112928725866929E-2</v>
      </c>
      <c r="D84" s="50">
        <v>5.0977631138015518E-2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0.21943213273484735</v>
      </c>
      <c r="D85" s="50">
        <v>0.21935073495945631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0.12324928750489694</v>
      </c>
      <c r="D86" s="50">
        <v>0.12295022381871246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7.0063855545963116E-2</v>
      </c>
      <c r="D87" s="50">
        <v>6.985132588486051E-2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5.7452968026918946E-2</v>
      </c>
      <c r="D88" s="50">
        <v>5.7226003494533634E-2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7.861691222751091E-2</v>
      </c>
      <c r="D89" s="50">
        <v>7.842555880183949E-2</v>
      </c>
      <c r="E89" s="55">
        <v>0</v>
      </c>
      <c r="F89" s="56">
        <v>0</v>
      </c>
    </row>
    <row r="90" spans="1:6" x14ac:dyDescent="0.25">
      <c r="A90" s="54" t="s">
        <v>206</v>
      </c>
      <c r="B90" s="57" t="s">
        <v>208</v>
      </c>
      <c r="C90" s="39">
        <v>0.12430425262423803</v>
      </c>
      <c r="D90" s="50">
        <v>0.12400169629263931</v>
      </c>
      <c r="E90" s="55">
        <v>1</v>
      </c>
      <c r="F90" s="56">
        <v>0</v>
      </c>
    </row>
    <row r="91" spans="1:6" x14ac:dyDescent="0.25">
      <c r="A91" s="54" t="s">
        <v>209</v>
      </c>
      <c r="B91" s="57" t="s">
        <v>210</v>
      </c>
      <c r="C91" s="39">
        <v>9.6857923929240933E-2</v>
      </c>
      <c r="D91" s="50">
        <v>9.653485011800636E-2</v>
      </c>
      <c r="E91" s="55">
        <v>0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0.16453771255277977</v>
      </c>
      <c r="D92" s="50">
        <v>0.1645106269758142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5.7333930344436491E-2</v>
      </c>
      <c r="D93" s="50">
        <v>5.7198363815366589E-2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0.21493352775389807</v>
      </c>
      <c r="D94" s="50">
        <v>0.21434194876623847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9.6315519453400583E-2</v>
      </c>
      <c r="D95" s="50">
        <v>9.6436969762561497E-2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6.9161412004089928E-2</v>
      </c>
      <c r="D96" s="50">
        <v>6.8973519739039257E-2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5.9049431464897217E-2</v>
      </c>
      <c r="D97" s="50">
        <v>5.8923501018041821E-2</v>
      </c>
      <c r="E97" s="55">
        <v>0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0.14716102390155428</v>
      </c>
      <c r="D98" s="50">
        <v>0.14700562975926032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0.19988153634159359</v>
      </c>
      <c r="D99" s="50">
        <v>0.19981039590956023</v>
      </c>
      <c r="E99" s="55">
        <v>0</v>
      </c>
      <c r="F99" s="56">
        <v>1</v>
      </c>
    </row>
    <row r="100" spans="1:6" x14ac:dyDescent="0.25">
      <c r="A100" s="54" t="s">
        <v>227</v>
      </c>
      <c r="B100" s="49" t="s">
        <v>228</v>
      </c>
      <c r="C100" s="39">
        <v>0.16521677939009738</v>
      </c>
      <c r="D100" s="50">
        <v>0.16512294785007264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0.11478773602989939</v>
      </c>
      <c r="D101" s="50">
        <v>0.11462345990202516</v>
      </c>
      <c r="E101" s="55">
        <v>0</v>
      </c>
      <c r="F101" s="56">
        <v>0</v>
      </c>
    </row>
    <row r="102" spans="1:6" x14ac:dyDescent="0.25">
      <c r="A102" s="54" t="s">
        <v>231</v>
      </c>
      <c r="B102" s="49" t="s">
        <v>232</v>
      </c>
      <c r="C102" s="39">
        <v>8.7014846138275259E-2</v>
      </c>
      <c r="D102" s="50">
        <v>8.6857086312668655E-2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0.17841936440543862</v>
      </c>
      <c r="D103" s="50">
        <v>0.17762556042028688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7.6385936013052158E-2</v>
      </c>
      <c r="D104" s="50">
        <v>7.6342552113094667E-2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0.24984630900163238</v>
      </c>
      <c r="D105" s="50">
        <v>0.2499829878904139</v>
      </c>
      <c r="E105" s="55">
        <v>0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0.24176662093888462</v>
      </c>
      <c r="D106" s="50">
        <v>0.24164662452555963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6.965576194332497E-2</v>
      </c>
      <c r="D107" s="50">
        <v>6.9585968607120172E-2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0.1739789251567582</v>
      </c>
      <c r="D108" s="50">
        <v>0.17330736677859412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0.15203008752278374</v>
      </c>
      <c r="D109" s="50">
        <v>0.15145574339571827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0.10930470838577881</v>
      </c>
      <c r="D110" s="50">
        <v>0.10904792584281306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0.28325613630278368</v>
      </c>
      <c r="D111" s="50">
        <v>0.28320635296747837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0.21202929142463933</v>
      </c>
      <c r="D112" s="50">
        <v>0.21150455535693941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0.13237167636758476</v>
      </c>
      <c r="D113" s="50">
        <v>0.13234111499028367</v>
      </c>
      <c r="E113" s="55">
        <v>0</v>
      </c>
      <c r="F113" s="56">
        <v>1</v>
      </c>
    </row>
    <row r="114" spans="1:6" x14ac:dyDescent="0.25">
      <c r="A114" s="54" t="s">
        <v>255</v>
      </c>
      <c r="B114" s="49" t="s">
        <v>256</v>
      </c>
      <c r="C114" s="39">
        <v>0.20923124711971627</v>
      </c>
      <c r="D114" s="50">
        <v>0.20960029231553801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0.15999515504210426</v>
      </c>
      <c r="D115" s="50">
        <v>0.15956493396480256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9.3387236127952022E-2</v>
      </c>
      <c r="D116" s="50">
        <v>9.3191393829412994E-2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0.31541261603183007</v>
      </c>
      <c r="D117" s="50">
        <v>0.31462544565500622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0.16220628436126727</v>
      </c>
      <c r="D118" s="50">
        <v>0.161842875937314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0.16869912258844638</v>
      </c>
      <c r="D119" s="50">
        <v>0.16832904297104656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0.28136491382896262</v>
      </c>
      <c r="D120" s="50">
        <v>0.28130313208627344</v>
      </c>
      <c r="E120" s="55">
        <v>0</v>
      </c>
      <c r="F120" s="56">
        <v>1</v>
      </c>
    </row>
    <row r="121" spans="1:6" x14ac:dyDescent="0.25">
      <c r="A121" s="54" t="s">
        <v>269</v>
      </c>
      <c r="B121" s="49" t="s">
        <v>270</v>
      </c>
      <c r="C121" s="39">
        <v>0.27580922890988352</v>
      </c>
      <c r="D121" s="50">
        <v>0.27579487282927739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5.0962273459281227E-2</v>
      </c>
      <c r="D122" s="50">
        <v>5.0825864220460336E-2</v>
      </c>
      <c r="E122" s="55">
        <v>0</v>
      </c>
      <c r="F122" s="56">
        <v>0</v>
      </c>
    </row>
    <row r="123" spans="1:6" x14ac:dyDescent="0.25">
      <c r="A123" s="54" t="s">
        <v>273</v>
      </c>
      <c r="B123" s="49" t="s">
        <v>274</v>
      </c>
      <c r="C123" s="39">
        <v>6.721508528527792E-2</v>
      </c>
      <c r="D123" s="50">
        <v>6.7214899689249874E-2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5.8675067798155373E-2</v>
      </c>
      <c r="D124" s="50">
        <v>5.8661258287654151E-2</v>
      </c>
      <c r="E124" s="55">
        <v>0</v>
      </c>
      <c r="F124" s="56">
        <v>0</v>
      </c>
    </row>
    <row r="125" spans="1:6" x14ac:dyDescent="0.25">
      <c r="A125" s="54" t="s">
        <v>275</v>
      </c>
      <c r="B125" s="49" t="s">
        <v>277</v>
      </c>
      <c r="C125" s="39">
        <v>9.2773428053485901E-2</v>
      </c>
      <c r="D125" s="50">
        <v>9.2751593300207963E-2</v>
      </c>
      <c r="E125" s="55">
        <v>1</v>
      </c>
      <c r="F125" s="56">
        <v>0</v>
      </c>
    </row>
    <row r="126" spans="1:6" x14ac:dyDescent="0.25">
      <c r="A126" s="54" t="s">
        <v>278</v>
      </c>
      <c r="B126" s="49" t="s">
        <v>279</v>
      </c>
      <c r="C126" s="39">
        <v>9.2106088864838107E-2</v>
      </c>
      <c r="D126" s="50">
        <v>9.2101929410817213E-2</v>
      </c>
      <c r="E126" s="55">
        <v>0</v>
      </c>
      <c r="F126" s="56">
        <v>0</v>
      </c>
    </row>
    <row r="127" spans="1:6" x14ac:dyDescent="0.25">
      <c r="A127" s="54" t="s">
        <v>280</v>
      </c>
      <c r="B127" s="57" t="s">
        <v>281</v>
      </c>
      <c r="C127" s="39">
        <v>0.21398343754295143</v>
      </c>
      <c r="D127" s="50">
        <v>0.21353329870167168</v>
      </c>
      <c r="E127" s="55">
        <v>0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0.19531905961207668</v>
      </c>
      <c r="D128" s="50">
        <v>0.19618883070089227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0.25404966997630829</v>
      </c>
      <c r="D129" s="50">
        <v>0.25320553326142153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0.25491935305814711</v>
      </c>
      <c r="D130" s="50">
        <v>0.25411334915916617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0.25502786297277291</v>
      </c>
      <c r="D131" s="50">
        <v>0.25422127015315954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0.25417169556318864</v>
      </c>
      <c r="D132" s="50">
        <v>0.25332047236155453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0.12091758821547123</v>
      </c>
      <c r="D133" s="50">
        <v>0.12060243608278777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6.0610176836569316E-2</v>
      </c>
      <c r="D134" s="50">
        <v>6.0438215286163055E-2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0.2215204613279782</v>
      </c>
      <c r="D135" s="50">
        <v>0.22083933185129531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0.1723835485980732</v>
      </c>
      <c r="D136" s="50">
        <v>0.17196025259744174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0.12117911860155195</v>
      </c>
      <c r="D137" s="50">
        <v>0.12084569364393009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9.1928437578839062E-2</v>
      </c>
      <c r="D138" s="50">
        <v>9.1898380237327021E-2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8.9359143488041359E-2</v>
      </c>
      <c r="D139" s="50">
        <v>8.9179378272182364E-2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5.2542526144451568E-2</v>
      </c>
      <c r="D140" s="50">
        <v>5.2596731824049003E-2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0.10445656911774422</v>
      </c>
      <c r="D141" s="50">
        <v>0.10419603057251166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0.21576829761702659</v>
      </c>
      <c r="D142" s="50">
        <v>0.2151574262940035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0.24810020927916598</v>
      </c>
      <c r="D143" s="50">
        <v>0.24679358182845129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0.24838433031226909</v>
      </c>
      <c r="D144" s="50">
        <v>0.24707666938429418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8.6060149301893513E-2</v>
      </c>
      <c r="D145" s="50">
        <v>9.0424331372707598E-2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0.10226725620526056</v>
      </c>
      <c r="D146" s="50">
        <v>0.10231479268394349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9.0137123618628523E-2</v>
      </c>
      <c r="D147" s="50">
        <v>8.9871477737242716E-2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0.14666390723467629</v>
      </c>
      <c r="D148" s="50">
        <v>0.14693742712478502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0.51527671500836381</v>
      </c>
      <c r="D149" s="50">
        <v>0.51399562166056667</v>
      </c>
      <c r="E149" s="55">
        <v>1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0.31411907592452348</v>
      </c>
      <c r="D150" s="50">
        <v>0.31410903714149963</v>
      </c>
      <c r="E150" s="55">
        <v>0</v>
      </c>
      <c r="F150" s="56">
        <v>1</v>
      </c>
    </row>
    <row r="151" spans="1:6" x14ac:dyDescent="0.25">
      <c r="A151" s="54" t="s">
        <v>328</v>
      </c>
      <c r="B151" s="49" t="s">
        <v>329</v>
      </c>
      <c r="C151" s="39">
        <v>0.2309411243361309</v>
      </c>
      <c r="D151" s="50">
        <v>0.23019129946187719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0.10076450916991916</v>
      </c>
      <c r="D152" s="50">
        <v>0.10053020457862037</v>
      </c>
      <c r="E152" s="55">
        <v>0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0.14437317576687084</v>
      </c>
      <c r="D153" s="50">
        <v>0.1443661741479895</v>
      </c>
      <c r="E153" s="55">
        <v>0</v>
      </c>
      <c r="F153" s="56">
        <v>0</v>
      </c>
    </row>
    <row r="154" spans="1:6" x14ac:dyDescent="0.25">
      <c r="A154" s="54" t="s">
        <v>334</v>
      </c>
      <c r="B154" s="49" t="s">
        <v>335</v>
      </c>
      <c r="C154" s="39">
        <v>0.17344915488207147</v>
      </c>
      <c r="D154" s="50">
        <v>0.17284493404647039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8.9752517589414521E-2</v>
      </c>
      <c r="D155" s="50">
        <v>8.9642820734749287E-2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0.25906475230769643</v>
      </c>
      <c r="D156" s="50">
        <v>0.2577865418418348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7.3422399766032237E-2</v>
      </c>
      <c r="D157" s="50">
        <v>7.3325746805389919E-2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5.0053967616092022E-2</v>
      </c>
      <c r="D158" s="50">
        <v>5.0171580998547592E-2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0.19040797630305226</v>
      </c>
      <c r="D159" s="50">
        <v>0.19019175986600395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5.8555735514741962E-2</v>
      </c>
      <c r="D160" s="50">
        <v>5.8397918636007899E-2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0.12022883469095443</v>
      </c>
      <c r="D161" s="50">
        <v>0.12022410155167899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0.33606292794018633</v>
      </c>
      <c r="D162" s="50">
        <v>0.3361280090477734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0.3349258317031194</v>
      </c>
      <c r="D163" s="50">
        <v>0.33498903635539856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0.26628306090141762</v>
      </c>
      <c r="D164" s="50">
        <v>0.26550856939838735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3.4947685174909447E-2</v>
      </c>
      <c r="D165" s="50">
        <v>3.4932608877622076E-2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0.1827062999368233</v>
      </c>
      <c r="D166" s="50">
        <v>0.18185245757786911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0.33316325463167062</v>
      </c>
      <c r="D167" s="50">
        <v>0.33218301038255216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0.13940617034637434</v>
      </c>
      <c r="D168" s="50">
        <v>0.13936972443706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6.3802062365515333E-2</v>
      </c>
      <c r="D169" s="50">
        <v>6.3844588941255873E-2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5.3463843180555054E-2</v>
      </c>
      <c r="D170" s="50">
        <v>5.3311710117287255E-2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7.6710103478127206E-2</v>
      </c>
      <c r="D171" s="50">
        <v>7.6479258720926785E-2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6.8172859141310813E-2</v>
      </c>
      <c r="D172" s="50">
        <v>6.7992590720443641E-2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0.14571938480339711</v>
      </c>
      <c r="D173" s="50">
        <v>0.14548249850713593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8.2506969971233177E-2</v>
      </c>
      <c r="D174" s="50">
        <v>8.2318766137158439E-2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0.18156423589944914</v>
      </c>
      <c r="D175" s="50">
        <v>0.18094581337900381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9.2665486292033764E-2</v>
      </c>
      <c r="D176" s="50">
        <v>9.2536073200337979E-2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0.22456824692524385</v>
      </c>
      <c r="D177" s="58">
        <v>0.2246463573170146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0.21170162125662401</v>
      </c>
      <c r="D178" s="50">
        <v>0.21124489858949236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0.17178146047354226</v>
      </c>
      <c r="D179" s="50">
        <v>0.1712572176497677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0.33512696308373102</v>
      </c>
      <c r="D180" s="50">
        <v>0.33516668005953937</v>
      </c>
      <c r="E180" s="55">
        <v>0</v>
      </c>
      <c r="F180" s="56">
        <v>1</v>
      </c>
    </row>
    <row r="181" spans="1:6" x14ac:dyDescent="0.25">
      <c r="A181" s="54" t="s">
        <v>388</v>
      </c>
      <c r="B181" s="49" t="s">
        <v>389</v>
      </c>
      <c r="C181" s="39">
        <v>7.1239099566601086E-2</v>
      </c>
      <c r="D181" s="50">
        <v>7.6029342277756484E-2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7.751355923172018E-2</v>
      </c>
      <c r="D182" s="50">
        <v>7.7243472924126852E-2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0.18471173370142691</v>
      </c>
      <c r="D183" s="50">
        <v>0.1842097692033553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0.10732639081885197</v>
      </c>
      <c r="D184" s="50">
        <v>0.10716171490097488</v>
      </c>
      <c r="E184" s="55">
        <v>0</v>
      </c>
      <c r="F184" s="56">
        <v>0</v>
      </c>
    </row>
    <row r="185" spans="1:6" x14ac:dyDescent="0.25">
      <c r="A185" s="54" t="s">
        <v>396</v>
      </c>
      <c r="B185" s="49" t="s">
        <v>397</v>
      </c>
      <c r="C185" s="39">
        <v>6.5455771358032308E-2</v>
      </c>
      <c r="D185" s="50">
        <v>6.5727081297194304E-2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0.40976724640342471</v>
      </c>
      <c r="D186" s="50">
        <v>0.40861034091531551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7.2759924495236383E-2</v>
      </c>
      <c r="D187" s="50">
        <v>7.2558996917851476E-2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9.3850542356996552E-2</v>
      </c>
      <c r="D188" s="50">
        <v>9.3814872532061333E-2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0.11872502691317101</v>
      </c>
      <c r="D189" s="50">
        <v>0.11852901173474095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0.17666178909751165</v>
      </c>
      <c r="D190" s="50">
        <v>0.17661626828270693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0.18875659627771946</v>
      </c>
      <c r="D191" s="50">
        <v>0.18817905299101906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0.11697626035899159</v>
      </c>
      <c r="D192" s="50">
        <v>0.11649197732709807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0.18957307267093465</v>
      </c>
      <c r="D193" s="50">
        <v>0.18897408957565887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0.13986372292016663</v>
      </c>
      <c r="D194" s="50">
        <v>0.13986752608122957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0.19095618286662436</v>
      </c>
      <c r="D195" s="50">
        <v>0.19036969043806734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0.14451153782094375</v>
      </c>
      <c r="D196" s="50">
        <v>0.14408922637679464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0.12991750848581179</v>
      </c>
      <c r="D197" s="50">
        <v>0.12953707020228306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9.0252138262486598E-2</v>
      </c>
      <c r="D198" s="50">
        <v>9.0552412476733915E-2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8.6253917042205669E-2</v>
      </c>
      <c r="D199" s="50">
        <v>8.605461312348478E-2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9.0004361809589817E-2</v>
      </c>
      <c r="D200" s="50">
        <v>9.0004884110482214E-2</v>
      </c>
      <c r="E200" s="55">
        <v>0</v>
      </c>
      <c r="F200" s="56">
        <v>1</v>
      </c>
    </row>
    <row r="201" spans="1:6" x14ac:dyDescent="0.25">
      <c r="A201" s="54" t="s">
        <v>428</v>
      </c>
      <c r="B201" s="49" t="s">
        <v>429</v>
      </c>
      <c r="C201" s="39">
        <v>0.11054283561039742</v>
      </c>
      <c r="D201" s="50">
        <v>0.1102096359802948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0.1160516661189636</v>
      </c>
      <c r="D202" s="50">
        <v>0.11579595616154197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6.4744366517615073E-2</v>
      </c>
      <c r="D203" s="50">
        <v>6.4594719152827065E-2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9.1763106843966255E-2</v>
      </c>
      <c r="D204" s="50">
        <v>9.1468971062857021E-2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9.0310231166552693E-2</v>
      </c>
      <c r="D205" s="50">
        <v>9.0283379172003742E-2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0.18510478788797019</v>
      </c>
      <c r="D206" s="50">
        <v>0.18963311989609727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0.15837714656437812</v>
      </c>
      <c r="D207" s="50">
        <v>0.15782096539798218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7.8147947666649342E-2</v>
      </c>
      <c r="D208" s="50">
        <v>7.8038658221445872E-2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0.13613142549636048</v>
      </c>
      <c r="D209" s="50">
        <v>0.13570091546444074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0.10502332343975365</v>
      </c>
      <c r="D210" s="50">
        <v>0.10551174713336497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0.33657390579296692</v>
      </c>
      <c r="D211" s="50">
        <v>0.3318991667596532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0.16740969817213305</v>
      </c>
      <c r="D212" s="58">
        <v>0.16749013209054064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0.13143259935962909</v>
      </c>
      <c r="D213" s="58">
        <v>0.13079130229562075</v>
      </c>
      <c r="E213" s="55">
        <v>0</v>
      </c>
      <c r="F213" s="56">
        <v>1</v>
      </c>
    </row>
    <row r="214" spans="1:6" x14ac:dyDescent="0.25">
      <c r="A214" s="54" t="s">
        <v>454</v>
      </c>
      <c r="B214" s="49" t="s">
        <v>455</v>
      </c>
      <c r="C214" s="39">
        <v>9.6185297991951677E-2</v>
      </c>
      <c r="D214" s="50">
        <v>9.5828679431072816E-2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0.12050622157718813</v>
      </c>
      <c r="D215" s="50">
        <v>0.12047555791223881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0.13014732351005068</v>
      </c>
      <c r="D216" s="50">
        <v>0.13009864347799863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6.6857026351887644E-2</v>
      </c>
      <c r="D217" s="50">
        <v>6.6640780933315463E-2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0.2056391635153324</v>
      </c>
      <c r="D218" s="50">
        <v>0.20543452973243323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0.18238576835468948</v>
      </c>
      <c r="D219" s="50">
        <v>0.18232103642244951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0.20234804550619706</v>
      </c>
      <c r="D220" s="50">
        <v>0.20188000750808324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0.24208489605679318</v>
      </c>
      <c r="D221" s="50">
        <v>0.24182279099188389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8.8776803885259103E-2</v>
      </c>
      <c r="D222" s="50">
        <v>8.8907065179068476E-2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0.15457427181467898</v>
      </c>
      <c r="D223" s="50">
        <v>0.15408221863189264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0.102267368369931</v>
      </c>
      <c r="D224" s="50">
        <v>0.10206038476502624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0.14606532361661931</v>
      </c>
      <c r="D225" s="50">
        <v>0.14604677922970641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0.18229556053762791</v>
      </c>
      <c r="D226" s="62">
        <v>0.18223351472943772</v>
      </c>
      <c r="E226" s="55">
        <v>0</v>
      </c>
      <c r="F226" s="56">
        <v>1</v>
      </c>
    </row>
    <row r="227" spans="1:6" x14ac:dyDescent="0.25">
      <c r="A227" s="54" t="s">
        <v>480</v>
      </c>
      <c r="B227" s="49" t="s">
        <v>481</v>
      </c>
      <c r="C227" s="39">
        <v>0.16593131558386706</v>
      </c>
      <c r="D227" s="50">
        <v>0.16539918486079261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0.16407815647231305</v>
      </c>
      <c r="D228" s="50">
        <v>0.16407967370342708</v>
      </c>
      <c r="E228" s="55">
        <v>0</v>
      </c>
      <c r="F228" s="56">
        <v>1</v>
      </c>
    </row>
    <row r="229" spans="1:6" x14ac:dyDescent="0.25">
      <c r="A229" s="54" t="s">
        <v>484</v>
      </c>
      <c r="B229" s="49" t="s">
        <v>485</v>
      </c>
      <c r="C229" s="39">
        <v>8.71895966969434E-2</v>
      </c>
      <c r="D229" s="50">
        <v>8.6930709328844502E-2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0.15008915475941595</v>
      </c>
      <c r="D230" s="50">
        <v>0.15006478840169984</v>
      </c>
      <c r="E230" s="55">
        <v>0</v>
      </c>
      <c r="F230" s="56">
        <v>0</v>
      </c>
    </row>
    <row r="231" spans="1:6" x14ac:dyDescent="0.25">
      <c r="A231" s="54" t="s">
        <v>488</v>
      </c>
      <c r="B231" s="49" t="s">
        <v>489</v>
      </c>
      <c r="C231" s="39">
        <v>9.0644317603124316E-2</v>
      </c>
      <c r="D231" s="50">
        <v>9.0320548981165732E-2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0.10996940855425276</v>
      </c>
      <c r="D232" s="50">
        <v>0.10996066730932606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8.0078487450816471E-2</v>
      </c>
      <c r="D233" s="50">
        <v>7.9740211256736207E-2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9.4820494311106132E-2</v>
      </c>
      <c r="D234" s="50">
        <v>9.4811685237739113E-2</v>
      </c>
      <c r="E234" s="55">
        <v>0</v>
      </c>
      <c r="F234" s="56">
        <v>1</v>
      </c>
    </row>
    <row r="235" spans="1:6" x14ac:dyDescent="0.25">
      <c r="A235" s="54" t="s">
        <v>496</v>
      </c>
      <c r="B235" s="57" t="s">
        <v>497</v>
      </c>
      <c r="C235" s="39">
        <v>0.17678623737917121</v>
      </c>
      <c r="D235" s="50">
        <v>0.17970434873868774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7.0522134801230096E-2</v>
      </c>
      <c r="D236" s="50">
        <v>7.0357301773772224E-2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0.14998871414208215</v>
      </c>
      <c r="D237" s="50">
        <v>0.14993332298340023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8.0041986798019965E-2</v>
      </c>
      <c r="D238" s="50">
        <v>8.0350731457008606E-2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7.4121166303544206E-2</v>
      </c>
      <c r="D239" s="50">
        <v>7.3951214170465726E-2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7.0418031594261576E-2</v>
      </c>
      <c r="D240" s="50">
        <v>7.0409794603614725E-2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0.19537764966506915</v>
      </c>
      <c r="D241" s="50">
        <v>0.20325152780501929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9.545314972931386E-2</v>
      </c>
      <c r="D242" s="50">
        <v>9.5250788929910207E-2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0.17426520238761384</v>
      </c>
      <c r="D243" s="50">
        <v>0.17337938782124665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0.14783273725155643</v>
      </c>
      <c r="D244" s="50">
        <v>0.14901809311800332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7.6641959291369369E-2</v>
      </c>
      <c r="D245" s="50">
        <v>7.6707575776319092E-2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9.0353604489464445E-2</v>
      </c>
      <c r="D246" s="50">
        <v>9.0330673656878011E-2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6.9732537355702659E-2</v>
      </c>
      <c r="D247" s="50">
        <v>7.00063569553704E-2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0.10241919365648385</v>
      </c>
      <c r="D248" s="50">
        <v>0.10232748219163251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9.0951346694375407E-2</v>
      </c>
      <c r="D249" s="50">
        <v>9.1007147155367937E-2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0.17300866570527515</v>
      </c>
      <c r="D250" s="50">
        <v>0.17251055540332549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5.8873755497686628E-2</v>
      </c>
      <c r="D251" s="50">
        <v>5.8697981583067986E-2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0.12919935766031979</v>
      </c>
      <c r="D252" s="50">
        <v>0.12856496049775215</v>
      </c>
      <c r="E252" s="55">
        <v>0</v>
      </c>
      <c r="F252" s="56">
        <v>1</v>
      </c>
    </row>
    <row r="253" spans="1:6" x14ac:dyDescent="0.25">
      <c r="A253" s="54" t="s">
        <v>532</v>
      </c>
      <c r="B253" s="49" t="s">
        <v>533</v>
      </c>
      <c r="C253" s="39">
        <v>9.6404367686396014E-2</v>
      </c>
      <c r="D253" s="50">
        <v>9.7666692276555001E-2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4.5547691850846443E-2</v>
      </c>
      <c r="D254" s="50">
        <v>4.5605314139636748E-2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8.7471835792666375E-2</v>
      </c>
      <c r="D255" s="50">
        <v>8.7301489304011867E-2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6.618421589694802E-2</v>
      </c>
      <c r="D256" s="50">
        <v>6.5986459541599166E-2</v>
      </c>
      <c r="E256" s="55">
        <v>0</v>
      </c>
      <c r="F256" s="56">
        <v>0</v>
      </c>
    </row>
    <row r="257" spans="1:6" x14ac:dyDescent="0.25">
      <c r="A257" s="54" t="s">
        <v>538</v>
      </c>
      <c r="B257" s="49" t="s">
        <v>540</v>
      </c>
      <c r="C257" s="39">
        <v>0.10464643369333981</v>
      </c>
      <c r="D257" s="50">
        <v>0.10433375344100182</v>
      </c>
      <c r="E257" s="55">
        <v>1</v>
      </c>
      <c r="F257" s="56">
        <v>0</v>
      </c>
    </row>
    <row r="258" spans="1:6" x14ac:dyDescent="0.25">
      <c r="A258" s="54" t="s">
        <v>541</v>
      </c>
      <c r="B258" s="49" t="s">
        <v>542</v>
      </c>
      <c r="C258" s="39">
        <v>7.2314950170050032E-2</v>
      </c>
      <c r="D258" s="50">
        <v>7.2124939794271953E-2</v>
      </c>
      <c r="E258" s="55">
        <v>0</v>
      </c>
      <c r="F258" s="56">
        <v>0</v>
      </c>
    </row>
    <row r="259" spans="1:6" x14ac:dyDescent="0.25">
      <c r="A259" s="54" t="s">
        <v>543</v>
      </c>
      <c r="B259" s="49" t="s">
        <v>544</v>
      </c>
      <c r="C259" s="39">
        <v>0.18362112200099751</v>
      </c>
      <c r="D259" s="50">
        <v>0.18315972963725222</v>
      </c>
      <c r="E259" s="55">
        <v>0</v>
      </c>
      <c r="F259" s="56">
        <v>0</v>
      </c>
    </row>
    <row r="260" spans="1:6" x14ac:dyDescent="0.25">
      <c r="A260" s="54" t="s">
        <v>545</v>
      </c>
      <c r="B260" s="57" t="s">
        <v>546</v>
      </c>
      <c r="C260" s="39">
        <v>0.20447578092905871</v>
      </c>
      <c r="D260" s="50">
        <v>0.2038335094407065</v>
      </c>
      <c r="E260" s="55">
        <v>0</v>
      </c>
      <c r="F260" s="56">
        <v>0</v>
      </c>
    </row>
    <row r="261" spans="1:6" x14ac:dyDescent="0.25">
      <c r="A261" s="54" t="s">
        <v>547</v>
      </c>
      <c r="B261" s="49" t="s">
        <v>548</v>
      </c>
      <c r="C261" s="39">
        <v>0.13141157327745945</v>
      </c>
      <c r="D261" s="50">
        <v>0.13136846477734709</v>
      </c>
      <c r="E261" s="55">
        <v>0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0.17132493057056486</v>
      </c>
      <c r="D262" s="50">
        <v>0.18245148101380212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5.8049296659995551E-2</v>
      </c>
      <c r="D263" s="50">
        <v>5.7868612696692807E-2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9.6336743112907866E-2</v>
      </c>
      <c r="D264" s="50">
        <v>9.627000621338605E-2</v>
      </c>
      <c r="E264" s="55">
        <v>0</v>
      </c>
      <c r="F264" s="56">
        <v>0</v>
      </c>
    </row>
    <row r="265" spans="1:6" x14ac:dyDescent="0.25">
      <c r="A265" s="54" t="s">
        <v>555</v>
      </c>
      <c r="B265" s="57" t="s">
        <v>556</v>
      </c>
      <c r="C265" s="39">
        <v>8.3310340704278091E-2</v>
      </c>
      <c r="D265" s="58">
        <v>8.373449229629526E-2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0.20801877080397294</v>
      </c>
      <c r="D266" s="58">
        <v>0.20742405611538264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8.1292489747815028E-2</v>
      </c>
      <c r="D267" s="50">
        <v>8.1411305756990404E-2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8.780800741787137E-2</v>
      </c>
      <c r="D268" s="50">
        <v>8.7624937213868992E-2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0.26399798491734122</v>
      </c>
      <c r="D269" s="50">
        <v>0.26343125851992688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0.19469153008361179</v>
      </c>
      <c r="D270" s="50">
        <v>0.19469153008361179</v>
      </c>
      <c r="E270" s="55">
        <v>0</v>
      </c>
      <c r="F270" s="56">
        <v>1</v>
      </c>
    </row>
    <row r="271" spans="1:6" x14ac:dyDescent="0.25">
      <c r="A271" s="54" t="s">
        <v>567</v>
      </c>
      <c r="B271" s="49" t="s">
        <v>568</v>
      </c>
      <c r="C271" s="39">
        <v>0.13051650785014385</v>
      </c>
      <c r="D271" s="50">
        <v>0.13005928775372982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5.9736106240531717E-2</v>
      </c>
      <c r="D272" s="50">
        <v>5.9670367479201673E-2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0.14311042098722501</v>
      </c>
      <c r="D273" s="50">
        <v>0.14308517384001485</v>
      </c>
      <c r="E273" s="55">
        <v>0</v>
      </c>
      <c r="F273" s="56">
        <v>1</v>
      </c>
    </row>
    <row r="274" spans="1:6" x14ac:dyDescent="0.25">
      <c r="A274" s="54" t="s">
        <v>573</v>
      </c>
      <c r="B274" s="49" t="s">
        <v>574</v>
      </c>
      <c r="C274" s="39">
        <v>0.20295938401148397</v>
      </c>
      <c r="D274" s="50">
        <v>0.2022572564851621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0.10294858284829193</v>
      </c>
      <c r="D275" s="50">
        <v>0.10283969071314875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0.10025620888495716</v>
      </c>
      <c r="D276" s="50">
        <v>0.10036357523002365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0.12380904436556578</v>
      </c>
      <c r="D277" s="50">
        <v>0.1237865965283392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0.2143660730975076</v>
      </c>
      <c r="D278" s="50">
        <v>0.21365942510305713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6.1683494917187172E-2</v>
      </c>
      <c r="D279" s="50">
        <v>6.1498669223581805E-2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5.3247140005397348E-2</v>
      </c>
      <c r="D280" s="50">
        <v>5.3100558557357333E-2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3.951153753022256E-2</v>
      </c>
      <c r="D281" s="50">
        <v>3.9574978071567873E-2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6.2599239301957973E-2</v>
      </c>
      <c r="D282" s="50">
        <v>6.239669372988188E-2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0.16468950363885973</v>
      </c>
      <c r="D283" s="58">
        <v>0.16461178241120092</v>
      </c>
      <c r="E283" s="55">
        <v>0</v>
      </c>
      <c r="F283" s="56">
        <v>1</v>
      </c>
    </row>
    <row r="284" spans="1:6" x14ac:dyDescent="0.25">
      <c r="A284" s="54" t="s">
        <v>593</v>
      </c>
      <c r="B284" s="49" t="s">
        <v>594</v>
      </c>
      <c r="C284" s="39">
        <v>0.11553616876013684</v>
      </c>
      <c r="D284" s="58">
        <v>0.11513923008209141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0.18578607186448548</v>
      </c>
      <c r="D285" s="58">
        <v>0.18560378875926115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0.1021694394785984</v>
      </c>
      <c r="D286" s="58">
        <v>0.10215999110046695</v>
      </c>
      <c r="E286" s="55">
        <v>0</v>
      </c>
      <c r="F286" s="56">
        <v>1</v>
      </c>
    </row>
    <row r="287" spans="1:6" x14ac:dyDescent="0.25">
      <c r="A287" s="54" t="s">
        <v>599</v>
      </c>
      <c r="B287" s="49" t="s">
        <v>600</v>
      </c>
      <c r="C287" s="39">
        <v>6.6859871274859956E-2</v>
      </c>
      <c r="D287" s="50">
        <v>6.6670198736983433E-2</v>
      </c>
      <c r="E287" s="55">
        <v>0</v>
      </c>
      <c r="F287" s="56">
        <v>0</v>
      </c>
    </row>
    <row r="288" spans="1:6" x14ac:dyDescent="0.25">
      <c r="A288" s="54" t="s">
        <v>599</v>
      </c>
      <c r="B288" s="49" t="s">
        <v>601</v>
      </c>
      <c r="C288" s="39">
        <v>0.10571473864711159</v>
      </c>
      <c r="D288" s="58">
        <v>0.10541484003247439</v>
      </c>
      <c r="E288" s="55">
        <v>1</v>
      </c>
      <c r="F288" s="56">
        <v>0</v>
      </c>
    </row>
    <row r="289" spans="1:6" x14ac:dyDescent="0.25">
      <c r="A289" s="54" t="s">
        <v>602</v>
      </c>
      <c r="B289" s="49" t="s">
        <v>603</v>
      </c>
      <c r="C289" s="39">
        <v>8.7816644084781625E-2</v>
      </c>
      <c r="D289" s="50">
        <v>8.7791764178333911E-2</v>
      </c>
      <c r="E289" s="55">
        <v>0</v>
      </c>
      <c r="F289" s="56">
        <v>0</v>
      </c>
    </row>
    <row r="290" spans="1:6" x14ac:dyDescent="0.25">
      <c r="A290" s="54" t="s">
        <v>604</v>
      </c>
      <c r="B290" s="49" t="s">
        <v>605</v>
      </c>
      <c r="C290" s="39">
        <v>0.17984205501111475</v>
      </c>
      <c r="D290" s="50">
        <v>0.17954859984427948</v>
      </c>
      <c r="E290" s="55">
        <v>0</v>
      </c>
      <c r="F290" s="56">
        <v>0</v>
      </c>
    </row>
    <row r="291" spans="1:6" x14ac:dyDescent="0.25">
      <c r="A291" s="54" t="s">
        <v>606</v>
      </c>
      <c r="B291" s="49" t="s">
        <v>607</v>
      </c>
      <c r="C291" s="39">
        <v>0.11968005076890456</v>
      </c>
      <c r="D291" s="50">
        <v>0.11931741901678117</v>
      </c>
      <c r="E291" s="55">
        <v>0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0.14411882271612786</v>
      </c>
      <c r="D292" s="50">
        <v>0.1437037381626993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7.985364355711258E-2</v>
      </c>
      <c r="D293" s="50">
        <v>7.9598735028905826E-2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0.26815508342121092</v>
      </c>
      <c r="D294" s="50">
        <v>0.26727001517806759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0.57530470380636667</v>
      </c>
      <c r="D295" s="50">
        <v>0.57339469435484292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0.2189390270523521</v>
      </c>
      <c r="D296" s="50">
        <v>0.21794880644768938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0.11141480042604149</v>
      </c>
      <c r="D297" s="50">
        <v>0.11137205972157554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0.10859798394642411</v>
      </c>
      <c r="D298" s="50">
        <v>0.10821994313438064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8.0503691377625461E-2</v>
      </c>
      <c r="D299" s="50">
        <v>8.0311416874865899E-2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0.11823135624841065</v>
      </c>
      <c r="D300" s="50">
        <v>0.11823135624841065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0.11871125837660354</v>
      </c>
      <c r="D301" s="50">
        <v>0.11816333872835322</v>
      </c>
      <c r="E301" s="55">
        <v>0</v>
      </c>
      <c r="F301" s="56">
        <v>1</v>
      </c>
    </row>
    <row r="302" spans="1:6" x14ac:dyDescent="0.25">
      <c r="A302" s="54" t="s">
        <v>628</v>
      </c>
      <c r="B302" s="49" t="s">
        <v>629</v>
      </c>
      <c r="C302" s="39">
        <v>5.8437494102299009E-2</v>
      </c>
      <c r="D302" s="50">
        <v>5.8270270763904626E-2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7.2052748903927238E-2</v>
      </c>
      <c r="D303" s="50">
        <v>7.2038942781714799E-2</v>
      </c>
      <c r="E303" s="55">
        <v>0</v>
      </c>
      <c r="F303" s="56">
        <v>1</v>
      </c>
    </row>
    <row r="304" spans="1:6" x14ac:dyDescent="0.25">
      <c r="A304" s="54" t="s">
        <v>632</v>
      </c>
      <c r="B304" s="49" t="s">
        <v>633</v>
      </c>
      <c r="C304" s="39">
        <v>0.15767084893149155</v>
      </c>
      <c r="D304" s="50">
        <v>0.15761992671100231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0.1211884964888334</v>
      </c>
      <c r="D305" s="50">
        <v>0.12096251676139871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0.16014082499175433</v>
      </c>
      <c r="D306" s="50">
        <v>0.15977447959338864</v>
      </c>
      <c r="E306" s="55">
        <v>0</v>
      </c>
      <c r="F306" s="56">
        <v>0</v>
      </c>
    </row>
    <row r="307" spans="1:6" x14ac:dyDescent="0.25">
      <c r="A307" s="54" t="s">
        <v>638</v>
      </c>
      <c r="B307" s="49" t="s">
        <v>639</v>
      </c>
      <c r="C307" s="39">
        <v>0.21203014844462525</v>
      </c>
      <c r="D307" s="50">
        <v>0.21133623262337486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0.10711936299904236</v>
      </c>
      <c r="D308" s="50">
        <v>0.10713965159265508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8.5840151685830007E-2</v>
      </c>
      <c r="D309" s="50">
        <v>8.5839115608003808E-2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0.12158129947052404</v>
      </c>
      <c r="D310" s="50">
        <v>0.12119448272635157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5.0886287246866432E-2</v>
      </c>
      <c r="D311" s="50">
        <v>5.0863218563819423E-2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2.2710904604666005E-2</v>
      </c>
      <c r="D312" s="50">
        <v>2.2662632139474226E-2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1.9799421138002104E-2</v>
      </c>
      <c r="D313" s="50">
        <v>1.9798661715135255E-2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0.1393610848849742</v>
      </c>
      <c r="D314" s="50">
        <v>0.13887670148346137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5.0446296683961868E-2</v>
      </c>
      <c r="D315" s="50">
        <v>5.0394878480813692E-2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8.6270998070554522E-2</v>
      </c>
      <c r="D316" s="50">
        <v>8.6245864925847973E-2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0.25214640890253437</v>
      </c>
      <c r="D317" s="50">
        <v>0.25154678322019897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0.17005130260249426</v>
      </c>
      <c r="D318" s="50">
        <v>0.16942747171565217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9.2853516350538349E-3</v>
      </c>
      <c r="D319" s="50">
        <v>9.2859423236062045E-3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1.1890343423548375E-2</v>
      </c>
      <c r="D320" s="50">
        <v>1.1890148545853118E-2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9.3122432180755263E-2</v>
      </c>
      <c r="D321" s="50">
        <v>9.3144864536347169E-2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0.13686346926439358</v>
      </c>
      <c r="D322" s="50">
        <v>0.13674508022215304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0.17227645887851695</v>
      </c>
      <c r="D323" s="50">
        <v>0.1722501360331001</v>
      </c>
      <c r="E323" s="55">
        <v>0</v>
      </c>
      <c r="F323" s="56">
        <v>1</v>
      </c>
    </row>
    <row r="324" spans="1:6" x14ac:dyDescent="0.25">
      <c r="A324" s="54" t="s">
        <v>672</v>
      </c>
      <c r="B324" s="49" t="s">
        <v>673</v>
      </c>
      <c r="C324" s="39">
        <v>0.18702930230907905</v>
      </c>
      <c r="D324" s="50">
        <v>0.18666727682971812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0.26298176331560219</v>
      </c>
      <c r="D325" s="50">
        <v>0.26298450024966252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0.12515268328020526</v>
      </c>
      <c r="D326" s="50">
        <v>0.12514067533789294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9.8922550199244424E-2</v>
      </c>
      <c r="D327" s="50">
        <v>9.8916328402881587E-2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6.2826591510623447E-2</v>
      </c>
      <c r="D328" s="50">
        <v>6.3184137138100921E-2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0.15682906621554765</v>
      </c>
      <c r="D329" s="50">
        <v>0.15640020554201467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8.82829545704861E-2</v>
      </c>
      <c r="D330" s="50">
        <v>8.8004715181832602E-2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8.8232250450173244E-2</v>
      </c>
      <c r="D331" s="50">
        <v>8.8207256928747479E-2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8.274307295839603E-2</v>
      </c>
      <c r="D332" s="50">
        <v>8.2526295353981011E-2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2.0081205439466877E-2</v>
      </c>
      <c r="D333" s="50">
        <v>2.0081127724046827E-2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0.10828380235178467</v>
      </c>
      <c r="D334" s="50">
        <v>0.10828868216215691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1.9852054330421334E-2</v>
      </c>
      <c r="D335" s="50">
        <v>1.9850028249921468E-2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3.8252782878069005E-2</v>
      </c>
      <c r="D336" s="50">
        <v>3.8328283545384492E-2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9.1356128884966886E-2</v>
      </c>
      <c r="D337" s="50">
        <v>9.1252043312044506E-2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5.5018391083671896E-2</v>
      </c>
      <c r="D338" s="50">
        <v>5.4928500287461782E-2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0.1422966839676989</v>
      </c>
      <c r="D339" s="50">
        <v>0.14181742821273186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5.3776207041619943E-2</v>
      </c>
      <c r="D340" s="50">
        <v>5.3617780357224851E-2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5.7380483586841946E-2</v>
      </c>
      <c r="D341" s="50">
        <v>5.7469630011593942E-2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5.0064541690677949E-2</v>
      </c>
      <c r="D342" s="50">
        <v>4.9916031974240403E-2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5.2792146266728388E-2</v>
      </c>
      <c r="D343" s="50">
        <v>5.2661940854419151E-2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0.25647279039667581</v>
      </c>
      <c r="D344" s="50">
        <v>0.25597655097711147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0.2558597938210635</v>
      </c>
      <c r="D345" s="50">
        <v>0.25530327161227806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9.1718371858197437E-3</v>
      </c>
      <c r="D346" s="50">
        <v>9.1724412231100373E-3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5.1243983735454447E-2</v>
      </c>
      <c r="D347" s="50">
        <v>5.1159461350895621E-2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7.1260865593803346E-2</v>
      </c>
      <c r="D348" s="50">
        <v>7.1424289249715028E-2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4.7377041255571212E-2</v>
      </c>
      <c r="D349" s="50">
        <v>4.7363436343412314E-2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2.0378952937155654E-2</v>
      </c>
      <c r="D350" s="50">
        <v>2.0378680826832862E-2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8.3512623899311161E-2</v>
      </c>
      <c r="D351" s="50">
        <v>8.3410367509341346E-2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5.5936538376587339E-2</v>
      </c>
      <c r="D352" s="50">
        <v>5.5777300553910468E-2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5.4303283100366903E-2</v>
      </c>
      <c r="D353" s="50">
        <v>5.456389549874352E-2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5.8872750991769168E-2</v>
      </c>
      <c r="D354" s="50">
        <v>5.871083408092255E-2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7.7560874866075699E-2</v>
      </c>
      <c r="D355" s="50">
        <v>7.7247064804031151E-2</v>
      </c>
      <c r="E355" s="55">
        <v>0</v>
      </c>
      <c r="F355" s="56">
        <v>0</v>
      </c>
    </row>
    <row r="356" spans="1:6" x14ac:dyDescent="0.25">
      <c r="A356" s="54" t="s">
        <v>734</v>
      </c>
      <c r="B356" s="49" t="s">
        <v>736</v>
      </c>
      <c r="C356" s="39">
        <v>0.12263451094605315</v>
      </c>
      <c r="D356" s="50">
        <v>0.12213833367168339</v>
      </c>
      <c r="E356" s="55">
        <v>1</v>
      </c>
      <c r="F356" s="56">
        <v>0</v>
      </c>
    </row>
    <row r="357" spans="1:6" x14ac:dyDescent="0.25">
      <c r="A357" s="54" t="s">
        <v>737</v>
      </c>
      <c r="B357" s="49" t="s">
        <v>738</v>
      </c>
      <c r="C357" s="39">
        <v>3.2722448033971674E-2</v>
      </c>
      <c r="D357" s="50">
        <v>3.2717995065554568E-2</v>
      </c>
      <c r="E357" s="55">
        <v>0</v>
      </c>
      <c r="F357" s="56">
        <v>0</v>
      </c>
    </row>
    <row r="358" spans="1:6" x14ac:dyDescent="0.25">
      <c r="A358" s="54" t="s">
        <v>739</v>
      </c>
      <c r="B358" s="49" t="s">
        <v>740</v>
      </c>
      <c r="C358" s="39">
        <v>5.277252658712768E-2</v>
      </c>
      <c r="D358" s="50">
        <v>5.2586361029059926E-2</v>
      </c>
      <c r="E358" s="55">
        <v>0</v>
      </c>
      <c r="F358" s="56">
        <v>0</v>
      </c>
    </row>
    <row r="359" spans="1:6" x14ac:dyDescent="0.25">
      <c r="A359" s="54" t="s">
        <v>741</v>
      </c>
      <c r="B359" s="49" t="s">
        <v>742</v>
      </c>
      <c r="C359" s="39">
        <v>4.520796943014229E-2</v>
      </c>
      <c r="D359" s="50">
        <v>4.5172334196645389E-2</v>
      </c>
      <c r="E359" s="55">
        <v>0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3.567347408311148E-2</v>
      </c>
      <c r="D360" s="50">
        <v>3.5656083021767843E-2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6.5532669277010749E-2</v>
      </c>
      <c r="D361" s="50">
        <v>6.555172104734025E-2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5.0435323152646816E-2</v>
      </c>
      <c r="D362" s="50">
        <v>5.0370839020928607E-2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9.6699848240286032E-2</v>
      </c>
      <c r="D363" s="50">
        <v>9.6570104490642711E-2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5.1923928075221407E-2</v>
      </c>
      <c r="D364" s="50">
        <v>5.1855097263257113E-2</v>
      </c>
      <c r="E364" s="55">
        <v>0</v>
      </c>
      <c r="F364" s="56">
        <v>0</v>
      </c>
    </row>
    <row r="365" spans="1:6" x14ac:dyDescent="0.25">
      <c r="A365" s="54" t="s">
        <v>751</v>
      </c>
      <c r="B365" s="49" t="s">
        <v>753</v>
      </c>
      <c r="C365" s="39">
        <v>8.2098938890231191E-2</v>
      </c>
      <c r="D365" s="50">
        <v>8.1990107820728214E-2</v>
      </c>
      <c r="E365" s="55">
        <v>1</v>
      </c>
      <c r="F365" s="56">
        <v>0</v>
      </c>
    </row>
    <row r="366" spans="1:6" x14ac:dyDescent="0.25">
      <c r="A366" s="54" t="s">
        <v>754</v>
      </c>
      <c r="B366" s="49" t="s">
        <v>755</v>
      </c>
      <c r="C366" s="39">
        <v>5.0516197039975883E-2</v>
      </c>
      <c r="D366" s="50">
        <v>5.0385908914407126E-2</v>
      </c>
      <c r="E366" s="55">
        <v>0</v>
      </c>
      <c r="F366" s="56">
        <v>0</v>
      </c>
    </row>
    <row r="367" spans="1:6" x14ac:dyDescent="0.25">
      <c r="A367" s="54" t="s">
        <v>756</v>
      </c>
      <c r="B367" s="49" t="s">
        <v>757</v>
      </c>
      <c r="C367" s="39">
        <v>6.1358377971909982E-2</v>
      </c>
      <c r="D367" s="50">
        <v>6.1240418173159686E-2</v>
      </c>
      <c r="E367" s="55">
        <v>0</v>
      </c>
      <c r="F367" s="56">
        <v>0</v>
      </c>
    </row>
    <row r="368" spans="1:6" x14ac:dyDescent="0.25">
      <c r="A368" s="54"/>
      <c r="B368" s="49"/>
      <c r="C368" s="39"/>
      <c r="D368" s="50"/>
      <c r="E368" s="55"/>
      <c r="F368" s="56"/>
    </row>
    <row r="369" spans="1:6" x14ac:dyDescent="0.25">
      <c r="A369" s="54"/>
      <c r="B369" s="49"/>
      <c r="C369" s="39"/>
      <c r="D369" s="50"/>
      <c r="E369" s="55"/>
      <c r="F369" s="56"/>
    </row>
    <row r="370" spans="1:6" x14ac:dyDescent="0.25">
      <c r="A370" s="54"/>
      <c r="B370" s="49"/>
      <c r="C370" s="39"/>
      <c r="D370" s="50"/>
      <c r="E370" s="55"/>
      <c r="F370" s="56"/>
    </row>
    <row r="371" spans="1:6" x14ac:dyDescent="0.25">
      <c r="A371" s="54"/>
      <c r="B371" s="49"/>
      <c r="C371" s="39"/>
      <c r="D371" s="50"/>
      <c r="E371" s="55"/>
      <c r="F371" s="56"/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MAY 7,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758</v>
      </c>
      <c r="B5" s="49" t="s">
        <v>759</v>
      </c>
      <c r="C5" s="39">
        <v>5.3689482206289725E-2</v>
      </c>
      <c r="D5" s="50">
        <v>5.3542431940258761E-2</v>
      </c>
    </row>
    <row r="6" spans="1:4" x14ac:dyDescent="0.25">
      <c r="A6" s="48" t="s">
        <v>760</v>
      </c>
      <c r="B6" s="49" t="s">
        <v>761</v>
      </c>
      <c r="C6" s="39">
        <v>9.6109985907295869E-4</v>
      </c>
      <c r="D6" s="50">
        <v>9.6227381526251194E-4</v>
      </c>
    </row>
    <row r="7" spans="1:4" x14ac:dyDescent="0.25">
      <c r="A7" s="48" t="s">
        <v>762</v>
      </c>
      <c r="B7" s="49" t="s">
        <v>763</v>
      </c>
      <c r="C7" s="39">
        <v>1.6495771908089971E-2</v>
      </c>
      <c r="D7" s="50">
        <v>1.6494731733332491E-2</v>
      </c>
    </row>
    <row r="8" spans="1:4" x14ac:dyDescent="0.25">
      <c r="A8" s="48" t="s">
        <v>764</v>
      </c>
      <c r="B8" s="49" t="s">
        <v>765</v>
      </c>
      <c r="C8" s="39">
        <v>1.0563790861522968E-2</v>
      </c>
      <c r="D8" s="50">
        <v>1.0558596921468022E-2</v>
      </c>
    </row>
    <row r="9" spans="1:4" x14ac:dyDescent="0.25">
      <c r="A9" s="48" t="s">
        <v>766</v>
      </c>
      <c r="B9" s="49" t="s">
        <v>767</v>
      </c>
      <c r="C9" s="39">
        <v>5.4395100078107753E-3</v>
      </c>
      <c r="D9" s="50">
        <v>5.439890967705004E-3</v>
      </c>
    </row>
    <row r="10" spans="1:4" x14ac:dyDescent="0.25">
      <c r="A10" s="48" t="s">
        <v>768</v>
      </c>
      <c r="B10" s="49" t="s">
        <v>769</v>
      </c>
      <c r="C10" s="39">
        <v>1.9463596387742624E-3</v>
      </c>
      <c r="D10" s="50">
        <v>1.946039428347444E-3</v>
      </c>
    </row>
    <row r="11" spans="1:4" x14ac:dyDescent="0.25">
      <c r="A11" s="48" t="s">
        <v>770</v>
      </c>
      <c r="B11" s="49" t="s">
        <v>771</v>
      </c>
      <c r="C11" s="39">
        <v>1.4283224638394747E-3</v>
      </c>
      <c r="D11" s="50">
        <v>1.4280598309873095E-3</v>
      </c>
    </row>
    <row r="12" spans="1:4" x14ac:dyDescent="0.25">
      <c r="A12" s="48" t="s">
        <v>772</v>
      </c>
      <c r="B12" s="49" t="s">
        <v>771</v>
      </c>
      <c r="C12" s="39">
        <v>3.0218427863697083E-3</v>
      </c>
      <c r="D12" s="50">
        <v>3.0200268071897598E-3</v>
      </c>
    </row>
    <row r="13" spans="1:4" x14ac:dyDescent="0.25">
      <c r="A13" s="48" t="s">
        <v>773</v>
      </c>
      <c r="B13" s="49" t="s">
        <v>771</v>
      </c>
      <c r="C13" s="39">
        <v>3.3224672083903154E-3</v>
      </c>
      <c r="D13" s="50">
        <v>3.3156875750471404E-3</v>
      </c>
    </row>
    <row r="14" spans="1:4" x14ac:dyDescent="0.25">
      <c r="A14" s="63" t="s">
        <v>774</v>
      </c>
      <c r="B14" s="49" t="s">
        <v>771</v>
      </c>
      <c r="C14" s="39">
        <v>2.9306523668851366E-3</v>
      </c>
      <c r="D14" s="50">
        <v>2.92477613557876E-3</v>
      </c>
    </row>
    <row r="15" spans="1:4" x14ac:dyDescent="0.25">
      <c r="A15" s="48" t="s">
        <v>775</v>
      </c>
      <c r="B15" s="49" t="s">
        <v>776</v>
      </c>
      <c r="C15" s="39">
        <v>4.0913148506137059E-2</v>
      </c>
      <c r="D15" s="50">
        <v>4.0908631006306692E-2</v>
      </c>
    </row>
    <row r="16" spans="1:4" x14ac:dyDescent="0.25">
      <c r="A16" s="48" t="s">
        <v>777</v>
      </c>
      <c r="B16" s="49" t="s">
        <v>778</v>
      </c>
      <c r="C16" s="39">
        <v>5.522626651669859E-2</v>
      </c>
      <c r="D16" s="50">
        <v>5.5069968898307065E-2</v>
      </c>
    </row>
    <row r="17" spans="1:4" x14ac:dyDescent="0.25">
      <c r="A17" s="63" t="s">
        <v>779</v>
      </c>
      <c r="B17" s="49" t="s">
        <v>780</v>
      </c>
      <c r="C17" s="39">
        <v>5.677999353481987E-2</v>
      </c>
      <c r="D17" s="50">
        <v>5.6670322584635141E-2</v>
      </c>
    </row>
    <row r="18" spans="1:4" x14ac:dyDescent="0.25">
      <c r="A18" s="63" t="s">
        <v>781</v>
      </c>
      <c r="B18" s="49" t="s">
        <v>782</v>
      </c>
      <c r="C18" s="39">
        <v>2.2328719892726268E-2</v>
      </c>
      <c r="D18" s="50">
        <v>2.2330746357482147E-2</v>
      </c>
    </row>
    <row r="19" spans="1:4" x14ac:dyDescent="0.25">
      <c r="A19" s="63" t="s">
        <v>783</v>
      </c>
      <c r="B19" s="49" t="s">
        <v>782</v>
      </c>
      <c r="C19" s="39">
        <v>3.6864157309396274E-2</v>
      </c>
      <c r="D19" s="50">
        <v>3.6866495901334437E-2</v>
      </c>
    </row>
    <row r="20" spans="1:4" x14ac:dyDescent="0.25">
      <c r="A20" s="63" t="s">
        <v>784</v>
      </c>
      <c r="B20" s="49" t="s">
        <v>782</v>
      </c>
      <c r="C20" s="39">
        <v>3.6940206342092524E-2</v>
      </c>
      <c r="D20" s="50">
        <v>3.6932832456862554E-2</v>
      </c>
    </row>
    <row r="21" spans="1:4" x14ac:dyDescent="0.25">
      <c r="A21" s="63" t="s">
        <v>785</v>
      </c>
      <c r="B21" s="53" t="s">
        <v>786</v>
      </c>
      <c r="C21" s="39">
        <v>5.5794296714200525E-2</v>
      </c>
      <c r="D21" s="50">
        <v>5.5652037299992144E-2</v>
      </c>
    </row>
    <row r="22" spans="1:4" x14ac:dyDescent="0.25">
      <c r="A22" s="63" t="s">
        <v>787</v>
      </c>
      <c r="B22" s="53" t="s">
        <v>788</v>
      </c>
      <c r="C22" s="39">
        <v>0.15154945820809582</v>
      </c>
      <c r="D22" s="50">
        <v>0.15106960005001871</v>
      </c>
    </row>
    <row r="23" spans="1:4" x14ac:dyDescent="0.25">
      <c r="A23" s="63" t="s">
        <v>789</v>
      </c>
      <c r="B23" s="53" t="s">
        <v>790</v>
      </c>
      <c r="C23" s="39">
        <v>5.7414717732574574E-2</v>
      </c>
      <c r="D23" s="50">
        <v>5.7299076346405853E-2</v>
      </c>
    </row>
    <row r="24" spans="1:4" x14ac:dyDescent="0.25">
      <c r="A24" s="63" t="s">
        <v>791</v>
      </c>
      <c r="B24" s="53" t="s">
        <v>792</v>
      </c>
      <c r="C24" s="39">
        <v>7.2560443024813195E-2</v>
      </c>
      <c r="D24" s="50">
        <v>7.2373863698898783E-2</v>
      </c>
    </row>
    <row r="25" spans="1:4" x14ac:dyDescent="0.25">
      <c r="A25" s="63" t="s">
        <v>793</v>
      </c>
      <c r="B25" s="53" t="s">
        <v>794</v>
      </c>
      <c r="C25" s="39">
        <v>5.364419582966401E-2</v>
      </c>
      <c r="D25" s="50">
        <v>5.3487394570575539E-2</v>
      </c>
    </row>
    <row r="26" spans="1:4" x14ac:dyDescent="0.25">
      <c r="A26" s="63" t="s">
        <v>795</v>
      </c>
      <c r="B26" s="53" t="s">
        <v>796</v>
      </c>
      <c r="C26" s="39">
        <v>5.6735499712207892E-2</v>
      </c>
      <c r="D26" s="50">
        <v>5.6622736944805352E-2</v>
      </c>
    </row>
    <row r="27" spans="1:4" x14ac:dyDescent="0.25">
      <c r="A27" s="63" t="s">
        <v>797</v>
      </c>
      <c r="B27" s="53" t="s">
        <v>798</v>
      </c>
      <c r="C27" s="39">
        <v>9.3175498730688616E-2</v>
      </c>
      <c r="D27" s="50">
        <v>9.4257738831297067E-2</v>
      </c>
    </row>
    <row r="28" spans="1:4" x14ac:dyDescent="0.25">
      <c r="A28" s="63" t="s">
        <v>799</v>
      </c>
      <c r="B28" s="53" t="s">
        <v>800</v>
      </c>
      <c r="C28" s="39">
        <v>6.1802929609521474E-2</v>
      </c>
      <c r="D28" s="50">
        <v>6.1617907272090225E-2</v>
      </c>
    </row>
    <row r="29" spans="1:4" x14ac:dyDescent="0.25">
      <c r="A29" s="63" t="s">
        <v>801</v>
      </c>
      <c r="B29" s="53" t="s">
        <v>802</v>
      </c>
      <c r="C29" s="39">
        <v>5.364419582966401E-2</v>
      </c>
      <c r="D29" s="50">
        <v>5.3487394570575539E-2</v>
      </c>
    </row>
    <row r="30" spans="1:4" x14ac:dyDescent="0.25">
      <c r="A30" s="63" t="s">
        <v>803</v>
      </c>
      <c r="B30" s="53" t="s">
        <v>804</v>
      </c>
      <c r="C30" s="39">
        <v>5.7159179031410219E-2</v>
      </c>
      <c r="D30" s="50">
        <v>5.7083022776515294E-2</v>
      </c>
    </row>
    <row r="31" spans="1:4" x14ac:dyDescent="0.25">
      <c r="A31" s="63" t="s">
        <v>805</v>
      </c>
      <c r="B31" s="53" t="s">
        <v>806</v>
      </c>
      <c r="C31" s="39">
        <v>4.7237810691234332E-2</v>
      </c>
      <c r="D31" s="50">
        <v>4.7155483603040595E-2</v>
      </c>
    </row>
    <row r="32" spans="1:4" x14ac:dyDescent="0.25">
      <c r="A32" s="63" t="s">
        <v>807</v>
      </c>
      <c r="B32" s="53" t="s">
        <v>808</v>
      </c>
      <c r="C32" s="39">
        <v>3.9908159010156825E-2</v>
      </c>
      <c r="D32" s="50">
        <v>3.997227011382426E-2</v>
      </c>
    </row>
    <row r="33" spans="1:4" x14ac:dyDescent="0.25">
      <c r="A33" s="63" t="s">
        <v>809</v>
      </c>
      <c r="B33" s="53" t="s">
        <v>810</v>
      </c>
      <c r="C33" s="39">
        <v>6.327647053208614E-2</v>
      </c>
      <c r="D33" s="50">
        <v>6.3553695105302149E-2</v>
      </c>
    </row>
    <row r="34" spans="1:4" x14ac:dyDescent="0.25">
      <c r="A34" s="63" t="s">
        <v>811</v>
      </c>
      <c r="B34" s="53" t="s">
        <v>812</v>
      </c>
      <c r="C34" s="39">
        <v>9.3940721616100953E-2</v>
      </c>
      <c r="D34" s="50">
        <v>9.3852623067730262E-2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MAY 7,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813</v>
      </c>
      <c r="B5" s="38" t="s">
        <v>87</v>
      </c>
      <c r="C5" s="64">
        <v>0.13277818040955236</v>
      </c>
      <c r="D5" s="40">
        <v>0.13244211182311791</v>
      </c>
    </row>
    <row r="6" spans="1:4" x14ac:dyDescent="0.25">
      <c r="A6" s="48" t="s">
        <v>814</v>
      </c>
      <c r="B6" s="49" t="s">
        <v>61</v>
      </c>
      <c r="C6" s="39">
        <v>0.15504071269050301</v>
      </c>
      <c r="D6" s="45">
        <v>0.1545941592493201</v>
      </c>
    </row>
    <row r="7" spans="1:4" x14ac:dyDescent="0.25">
      <c r="A7" s="48" t="s">
        <v>815</v>
      </c>
      <c r="B7" s="49" t="s">
        <v>75</v>
      </c>
      <c r="C7" s="39">
        <v>6.7958597482051603E-2</v>
      </c>
      <c r="D7" s="50">
        <v>6.7951124765977866E-2</v>
      </c>
    </row>
    <row r="8" spans="1:4" x14ac:dyDescent="0.25">
      <c r="A8" s="48" t="s">
        <v>816</v>
      </c>
      <c r="B8" s="49" t="s">
        <v>91</v>
      </c>
      <c r="C8" s="39">
        <v>0.13216343164393524</v>
      </c>
      <c r="D8" s="50">
        <v>0.13171429915474619</v>
      </c>
    </row>
    <row r="9" spans="1:4" x14ac:dyDescent="0.25">
      <c r="A9" s="48" t="s">
        <v>817</v>
      </c>
      <c r="B9" s="49" t="s">
        <v>49</v>
      </c>
      <c r="C9" s="39">
        <v>0.14832790560092715</v>
      </c>
      <c r="D9" s="45">
        <v>0.14793576914415524</v>
      </c>
    </row>
    <row r="10" spans="1:4" x14ac:dyDescent="0.25">
      <c r="A10" s="48" t="s">
        <v>818</v>
      </c>
      <c r="B10" s="49" t="s">
        <v>115</v>
      </c>
      <c r="C10" s="39">
        <v>6.7125081469238651E-2</v>
      </c>
      <c r="D10" s="50">
        <v>6.7005320761160184E-2</v>
      </c>
    </row>
    <row r="11" spans="1:4" x14ac:dyDescent="0.25">
      <c r="A11" s="48" t="s">
        <v>819</v>
      </c>
      <c r="B11" s="49" t="s">
        <v>136</v>
      </c>
      <c r="C11" s="39">
        <v>7.5886913780447332E-2</v>
      </c>
      <c r="D11" s="45">
        <v>7.5720691893558428E-2</v>
      </c>
    </row>
    <row r="12" spans="1:4" x14ac:dyDescent="0.25">
      <c r="A12" s="48" t="s">
        <v>820</v>
      </c>
      <c r="B12" s="49" t="s">
        <v>192</v>
      </c>
      <c r="C12" s="39">
        <v>7.6068389621094745E-2</v>
      </c>
      <c r="D12" s="50">
        <v>7.5830674640749218E-2</v>
      </c>
    </row>
    <row r="13" spans="1:4" x14ac:dyDescent="0.25">
      <c r="A13" s="48" t="s">
        <v>821</v>
      </c>
      <c r="B13" s="49" t="s">
        <v>99</v>
      </c>
      <c r="C13" s="39">
        <v>0.10993966359892936</v>
      </c>
      <c r="D13" s="45">
        <v>0.10957969252050019</v>
      </c>
    </row>
    <row r="14" spans="1:4" x14ac:dyDescent="0.25">
      <c r="A14" s="48" t="s">
        <v>822</v>
      </c>
      <c r="B14" s="49" t="s">
        <v>203</v>
      </c>
      <c r="C14" s="39">
        <v>7.0063855545963116E-2</v>
      </c>
      <c r="D14" s="50">
        <v>6.985132588486051E-2</v>
      </c>
    </row>
    <row r="15" spans="1:4" x14ac:dyDescent="0.25">
      <c r="A15" s="48" t="s">
        <v>823</v>
      </c>
      <c r="B15" s="49" t="s">
        <v>201</v>
      </c>
      <c r="C15" s="39">
        <v>0.12324928750489694</v>
      </c>
      <c r="D15" s="45">
        <v>0.12295022381871246</v>
      </c>
    </row>
    <row r="16" spans="1:4" x14ac:dyDescent="0.25">
      <c r="A16" s="48" t="s">
        <v>824</v>
      </c>
      <c r="B16" s="49" t="s">
        <v>220</v>
      </c>
      <c r="C16" s="39">
        <v>6.9161412004089928E-2</v>
      </c>
      <c r="D16" s="50">
        <v>6.8973519739039257E-2</v>
      </c>
    </row>
    <row r="17" spans="1:4" x14ac:dyDescent="0.25">
      <c r="A17" s="48" t="s">
        <v>825</v>
      </c>
      <c r="B17" s="49" t="s">
        <v>242</v>
      </c>
      <c r="C17" s="39">
        <v>6.965576194332497E-2</v>
      </c>
      <c r="D17" s="45">
        <v>6.9585968607120172E-2</v>
      </c>
    </row>
    <row r="18" spans="1:4" x14ac:dyDescent="0.25">
      <c r="A18" s="48" t="s">
        <v>826</v>
      </c>
      <c r="B18" s="49" t="s">
        <v>276</v>
      </c>
      <c r="C18" s="39">
        <v>5.8675067798155373E-2</v>
      </c>
      <c r="D18" s="50">
        <v>5.8661258287654151E-2</v>
      </c>
    </row>
    <row r="19" spans="1:4" x14ac:dyDescent="0.25">
      <c r="A19" s="48" t="s">
        <v>827</v>
      </c>
      <c r="B19" s="49" t="s">
        <v>699</v>
      </c>
      <c r="C19" s="39">
        <v>9.1356128884966886E-2</v>
      </c>
      <c r="D19" s="45">
        <v>9.1252043312044506E-2</v>
      </c>
    </row>
    <row r="20" spans="1:4" x14ac:dyDescent="0.25">
      <c r="A20" s="48" t="s">
        <v>828</v>
      </c>
      <c r="B20" s="49" t="s">
        <v>274</v>
      </c>
      <c r="C20" s="39">
        <v>6.721508528527792E-2</v>
      </c>
      <c r="D20" s="50">
        <v>6.7214899689249874E-2</v>
      </c>
    </row>
    <row r="21" spans="1:4" x14ac:dyDescent="0.25">
      <c r="A21" s="48" t="s">
        <v>829</v>
      </c>
      <c r="B21" s="49" t="s">
        <v>287</v>
      </c>
      <c r="C21" s="39">
        <v>0.25491935305814711</v>
      </c>
      <c r="D21" s="45">
        <v>0.25411334915916617</v>
      </c>
    </row>
    <row r="22" spans="1:4" x14ac:dyDescent="0.25">
      <c r="A22" s="48" t="s">
        <v>830</v>
      </c>
      <c r="B22" s="49" t="s">
        <v>289</v>
      </c>
      <c r="C22" s="39">
        <v>0.25502786297277291</v>
      </c>
      <c r="D22" s="50">
        <v>0.25422127015315954</v>
      </c>
    </row>
    <row r="23" spans="1:4" x14ac:dyDescent="0.25">
      <c r="A23" s="48" t="s">
        <v>831</v>
      </c>
      <c r="B23" s="49" t="s">
        <v>252</v>
      </c>
      <c r="C23" s="39">
        <v>0.21202929142463933</v>
      </c>
      <c r="D23" s="45">
        <v>0.21150455535693941</v>
      </c>
    </row>
    <row r="24" spans="1:4" x14ac:dyDescent="0.25">
      <c r="A24" s="48" t="s">
        <v>832</v>
      </c>
      <c r="B24" s="49" t="s">
        <v>403</v>
      </c>
      <c r="C24" s="39">
        <v>9.3850542356996552E-2</v>
      </c>
      <c r="D24" s="50">
        <v>9.3814872532061333E-2</v>
      </c>
    </row>
    <row r="25" spans="1:4" x14ac:dyDescent="0.25">
      <c r="A25" s="48" t="s">
        <v>833</v>
      </c>
      <c r="B25" s="49" t="s">
        <v>307</v>
      </c>
      <c r="C25" s="39">
        <v>5.2542526144451568E-2</v>
      </c>
      <c r="D25" s="45">
        <v>5.2596731824049003E-2</v>
      </c>
    </row>
    <row r="26" spans="1:4" x14ac:dyDescent="0.25">
      <c r="A26" s="48" t="s">
        <v>834</v>
      </c>
      <c r="B26" s="49" t="s">
        <v>301</v>
      </c>
      <c r="C26" s="39">
        <v>0.12117911860155195</v>
      </c>
      <c r="D26" s="50">
        <v>0.12084569364393009</v>
      </c>
    </row>
    <row r="27" spans="1:4" x14ac:dyDescent="0.25">
      <c r="A27" s="48" t="s">
        <v>835</v>
      </c>
      <c r="B27" s="49" t="s">
        <v>321</v>
      </c>
      <c r="C27" s="39">
        <v>9.0137123618628523E-2</v>
      </c>
      <c r="D27" s="45">
        <v>8.9871477737242716E-2</v>
      </c>
    </row>
    <row r="28" spans="1:4" x14ac:dyDescent="0.25">
      <c r="A28" s="48" t="s">
        <v>836</v>
      </c>
      <c r="B28" s="49" t="s">
        <v>375</v>
      </c>
      <c r="C28" s="39">
        <v>8.2506969971233177E-2</v>
      </c>
      <c r="D28" s="50">
        <v>8.2318766137158439E-2</v>
      </c>
    </row>
    <row r="29" spans="1:4" x14ac:dyDescent="0.25">
      <c r="A29" s="48" t="s">
        <v>837</v>
      </c>
      <c r="B29" s="49" t="s">
        <v>323</v>
      </c>
      <c r="C29" s="39">
        <v>0.14666390723467629</v>
      </c>
      <c r="D29" s="45">
        <v>0.14693742712478502</v>
      </c>
    </row>
    <row r="30" spans="1:4" x14ac:dyDescent="0.25">
      <c r="A30" s="48" t="s">
        <v>838</v>
      </c>
      <c r="B30" s="49" t="s">
        <v>343</v>
      </c>
      <c r="C30" s="39">
        <v>5.0053967616092022E-2</v>
      </c>
      <c r="D30" s="50">
        <v>5.0171580998547592E-2</v>
      </c>
    </row>
    <row r="31" spans="1:4" x14ac:dyDescent="0.25">
      <c r="A31" s="48" t="s">
        <v>839</v>
      </c>
      <c r="B31" s="49" t="s">
        <v>291</v>
      </c>
      <c r="C31" s="39">
        <v>0.25417169556318864</v>
      </c>
      <c r="D31" s="45">
        <v>0.25332047236155453</v>
      </c>
    </row>
    <row r="32" spans="1:4" x14ac:dyDescent="0.25">
      <c r="A32" s="48" t="s">
        <v>840</v>
      </c>
      <c r="B32" s="49" t="s">
        <v>369</v>
      </c>
      <c r="C32" s="39">
        <v>7.6710103478127206E-2</v>
      </c>
      <c r="D32" s="50">
        <v>7.6479258720926785E-2</v>
      </c>
    </row>
    <row r="33" spans="1:4" x14ac:dyDescent="0.25">
      <c r="A33" s="48" t="s">
        <v>841</v>
      </c>
      <c r="B33" s="49" t="s">
        <v>705</v>
      </c>
      <c r="C33" s="39">
        <v>5.3776207041619943E-2</v>
      </c>
      <c r="D33" s="45">
        <v>5.3617780357224851E-2</v>
      </c>
    </row>
    <row r="34" spans="1:4" x14ac:dyDescent="0.25">
      <c r="A34" s="48" t="s">
        <v>842</v>
      </c>
      <c r="B34" s="49" t="s">
        <v>371</v>
      </c>
      <c r="C34" s="39">
        <v>6.8172859141310813E-2</v>
      </c>
      <c r="D34" s="50">
        <v>6.7992590720443641E-2</v>
      </c>
    </row>
    <row r="35" spans="1:4" x14ac:dyDescent="0.25">
      <c r="A35" s="48" t="s">
        <v>843</v>
      </c>
      <c r="B35" s="49" t="s">
        <v>525</v>
      </c>
      <c r="C35" s="39">
        <v>9.0951346694375407E-2</v>
      </c>
      <c r="D35" s="45">
        <v>9.1007147155367937E-2</v>
      </c>
    </row>
    <row r="36" spans="1:4" x14ac:dyDescent="0.25">
      <c r="A36" s="48" t="s">
        <v>844</v>
      </c>
      <c r="B36" s="49" t="s">
        <v>709</v>
      </c>
      <c r="C36" s="39">
        <v>5.0064541690677949E-2</v>
      </c>
      <c r="D36" s="50">
        <v>4.9916031974240403E-2</v>
      </c>
    </row>
    <row r="37" spans="1:4" x14ac:dyDescent="0.25">
      <c r="A37" s="48" t="s">
        <v>845</v>
      </c>
      <c r="B37" s="49" t="s">
        <v>389</v>
      </c>
      <c r="C37" s="39">
        <v>7.1239099566601086E-2</v>
      </c>
      <c r="D37" s="45">
        <v>7.6029342277756484E-2</v>
      </c>
    </row>
    <row r="38" spans="1:4" x14ac:dyDescent="0.25">
      <c r="A38" s="48" t="s">
        <v>846</v>
      </c>
      <c r="B38" s="49" t="s">
        <v>560</v>
      </c>
      <c r="C38" s="39">
        <v>8.1292489747815028E-2</v>
      </c>
      <c r="D38" s="50">
        <v>8.1411305756990404E-2</v>
      </c>
    </row>
    <row r="39" spans="1:4" x14ac:dyDescent="0.25">
      <c r="A39" s="48" t="s">
        <v>847</v>
      </c>
      <c r="B39" s="49" t="s">
        <v>397</v>
      </c>
      <c r="C39" s="39">
        <v>6.5455771358032308E-2</v>
      </c>
      <c r="D39" s="45">
        <v>6.5727081297194304E-2</v>
      </c>
    </row>
    <row r="40" spans="1:4" x14ac:dyDescent="0.25">
      <c r="A40" s="48" t="s">
        <v>848</v>
      </c>
      <c r="B40" s="49" t="s">
        <v>413</v>
      </c>
      <c r="C40" s="39">
        <v>0.18957307267093465</v>
      </c>
      <c r="D40" s="50">
        <v>0.18897408957565887</v>
      </c>
    </row>
    <row r="41" spans="1:4" x14ac:dyDescent="0.25">
      <c r="A41" s="48" t="s">
        <v>849</v>
      </c>
      <c r="B41" s="49" t="s">
        <v>272</v>
      </c>
      <c r="C41" s="39">
        <v>5.0962273459281227E-2</v>
      </c>
      <c r="D41" s="45">
        <v>5.0825864220460336E-2</v>
      </c>
    </row>
    <row r="42" spans="1:4" x14ac:dyDescent="0.25">
      <c r="A42" s="48" t="s">
        <v>850</v>
      </c>
      <c r="B42" s="49" t="s">
        <v>423</v>
      </c>
      <c r="C42" s="39">
        <v>9.0252138262486598E-2</v>
      </c>
      <c r="D42" s="50">
        <v>9.0552412476733915E-2</v>
      </c>
    </row>
    <row r="43" spans="1:4" x14ac:dyDescent="0.25">
      <c r="A43" s="48" t="s">
        <v>851</v>
      </c>
      <c r="B43" s="49" t="s">
        <v>429</v>
      </c>
      <c r="C43" s="39">
        <v>0.11054283561039742</v>
      </c>
      <c r="D43" s="45">
        <v>0.1102096359802948</v>
      </c>
    </row>
    <row r="44" spans="1:4" x14ac:dyDescent="0.25">
      <c r="A44" s="48" t="s">
        <v>852</v>
      </c>
      <c r="B44" s="49" t="s">
        <v>379</v>
      </c>
      <c r="C44" s="39">
        <v>9.2665486292033764E-2</v>
      </c>
      <c r="D44" s="50">
        <v>9.2536073200337979E-2</v>
      </c>
    </row>
    <row r="45" spans="1:4" x14ac:dyDescent="0.25">
      <c r="A45" s="48" t="s">
        <v>853</v>
      </c>
      <c r="B45" s="49" t="s">
        <v>433</v>
      </c>
      <c r="C45" s="39">
        <v>6.4744366517615073E-2</v>
      </c>
      <c r="D45" s="45">
        <v>6.4594719152827065E-2</v>
      </c>
    </row>
    <row r="46" spans="1:4" x14ac:dyDescent="0.25">
      <c r="A46" s="48" t="s">
        <v>854</v>
      </c>
      <c r="B46" s="49" t="s">
        <v>441</v>
      </c>
      <c r="C46" s="39">
        <v>0.15837714656437812</v>
      </c>
      <c r="D46" s="50">
        <v>0.15782096539798218</v>
      </c>
    </row>
    <row r="47" spans="1:4" x14ac:dyDescent="0.25">
      <c r="A47" s="48" t="s">
        <v>855</v>
      </c>
      <c r="B47" s="49" t="s">
        <v>443</v>
      </c>
      <c r="C47" s="39">
        <v>7.8147947666649342E-2</v>
      </c>
      <c r="D47" s="45">
        <v>7.8038658221445872E-2</v>
      </c>
    </row>
    <row r="48" spans="1:4" x14ac:dyDescent="0.25">
      <c r="A48" s="48" t="s">
        <v>856</v>
      </c>
      <c r="B48" s="49" t="s">
        <v>309</v>
      </c>
      <c r="C48" s="39">
        <v>0.10445656911774422</v>
      </c>
      <c r="D48" s="50">
        <v>0.10419603057251166</v>
      </c>
    </row>
    <row r="49" spans="1:4" x14ac:dyDescent="0.25">
      <c r="A49" s="48" t="s">
        <v>857</v>
      </c>
      <c r="B49" s="49" t="s">
        <v>212</v>
      </c>
      <c r="C49" s="39">
        <v>0.16453771255277977</v>
      </c>
      <c r="D49" s="45">
        <v>0.1645106269758142</v>
      </c>
    </row>
    <row r="50" spans="1:4" x14ac:dyDescent="0.25">
      <c r="A50" s="48" t="s">
        <v>858</v>
      </c>
      <c r="B50" s="49" t="s">
        <v>141</v>
      </c>
      <c r="C50" s="39">
        <v>6.5104656579832193E-2</v>
      </c>
      <c r="D50" s="50">
        <v>6.4914804161157649E-2</v>
      </c>
    </row>
    <row r="51" spans="1:4" x14ac:dyDescent="0.25">
      <c r="A51" s="48" t="s">
        <v>859</v>
      </c>
      <c r="B51" s="49" t="s">
        <v>457</v>
      </c>
      <c r="C51" s="39">
        <v>0.12050622157718813</v>
      </c>
      <c r="D51" s="45">
        <v>0.12047555791223881</v>
      </c>
    </row>
    <row r="52" spans="1:4" x14ac:dyDescent="0.25">
      <c r="A52" s="48" t="s">
        <v>860</v>
      </c>
      <c r="B52" s="49" t="s">
        <v>168</v>
      </c>
      <c r="C52" s="39">
        <v>0.15177626596785287</v>
      </c>
      <c r="D52" s="50">
        <v>0.15170068662074998</v>
      </c>
    </row>
    <row r="53" spans="1:4" x14ac:dyDescent="0.25">
      <c r="A53" s="48" t="s">
        <v>861</v>
      </c>
      <c r="B53" s="49" t="s">
        <v>562</v>
      </c>
      <c r="C53" s="39">
        <v>8.780800741787137E-2</v>
      </c>
      <c r="D53" s="45">
        <v>8.7624937213868992E-2</v>
      </c>
    </row>
    <row r="54" spans="1:4" x14ac:dyDescent="0.25">
      <c r="A54" s="48" t="s">
        <v>862</v>
      </c>
      <c r="B54" s="49" t="s">
        <v>475</v>
      </c>
      <c r="C54" s="39">
        <v>0.102267368369931</v>
      </c>
      <c r="D54" s="50">
        <v>0.10206038476502624</v>
      </c>
    </row>
    <row r="55" spans="1:4" x14ac:dyDescent="0.25">
      <c r="A55" s="48" t="s">
        <v>863</v>
      </c>
      <c r="B55" s="49" t="s">
        <v>619</v>
      </c>
      <c r="C55" s="39">
        <v>0.11141480042604149</v>
      </c>
      <c r="D55" s="45">
        <v>0.11137205972157554</v>
      </c>
    </row>
    <row r="56" spans="1:4" x14ac:dyDescent="0.25">
      <c r="A56" s="48" t="s">
        <v>864</v>
      </c>
      <c r="B56" s="49" t="s">
        <v>683</v>
      </c>
      <c r="C56" s="39">
        <v>0.15682906621554765</v>
      </c>
      <c r="D56" s="50">
        <v>0.15640020554201467</v>
      </c>
    </row>
    <row r="57" spans="1:4" x14ac:dyDescent="0.25">
      <c r="A57" s="48" t="s">
        <v>865</v>
      </c>
      <c r="B57" s="49" t="s">
        <v>505</v>
      </c>
      <c r="C57" s="39">
        <v>7.4121166303544206E-2</v>
      </c>
      <c r="D57" s="45">
        <v>7.3951214170465726E-2</v>
      </c>
    </row>
    <row r="58" spans="1:4" x14ac:dyDescent="0.25">
      <c r="A58" s="48" t="s">
        <v>866</v>
      </c>
      <c r="B58" s="49" t="s">
        <v>503</v>
      </c>
      <c r="C58" s="39">
        <v>8.0041986798019965E-2</v>
      </c>
      <c r="D58" s="50">
        <v>8.0350731457008606E-2</v>
      </c>
    </row>
    <row r="59" spans="1:4" x14ac:dyDescent="0.25">
      <c r="A59" s="48" t="s">
        <v>867</v>
      </c>
      <c r="B59" s="49" t="s">
        <v>401</v>
      </c>
      <c r="C59" s="39">
        <v>7.2759924495236383E-2</v>
      </c>
      <c r="D59" s="45">
        <v>7.2558996917851476E-2</v>
      </c>
    </row>
    <row r="60" spans="1:4" x14ac:dyDescent="0.25">
      <c r="A60" s="48" t="s">
        <v>868</v>
      </c>
      <c r="B60" s="49" t="s">
        <v>85</v>
      </c>
      <c r="C60" s="39">
        <v>0.11288731980171572</v>
      </c>
      <c r="D60" s="50">
        <v>0.11279515782272799</v>
      </c>
    </row>
    <row r="61" spans="1:4" x14ac:dyDescent="0.25">
      <c r="A61" s="48" t="s">
        <v>869</v>
      </c>
      <c r="B61" s="49" t="s">
        <v>521</v>
      </c>
      <c r="C61" s="39">
        <v>6.9732537355702659E-2</v>
      </c>
      <c r="D61" s="45">
        <v>7.00063569553704E-2</v>
      </c>
    </row>
    <row r="62" spans="1:4" x14ac:dyDescent="0.25">
      <c r="A62" s="48" t="s">
        <v>870</v>
      </c>
      <c r="B62" s="49" t="s">
        <v>148</v>
      </c>
      <c r="C62" s="39">
        <v>0.21483760523230236</v>
      </c>
      <c r="D62" s="50">
        <v>0.21447499574140277</v>
      </c>
    </row>
    <row r="63" spans="1:4" x14ac:dyDescent="0.25">
      <c r="A63" s="48" t="s">
        <v>871</v>
      </c>
      <c r="B63" s="49" t="s">
        <v>629</v>
      </c>
      <c r="C63" s="39">
        <v>5.8437494102299009E-2</v>
      </c>
      <c r="D63" s="45">
        <v>5.8270270763904626E-2</v>
      </c>
    </row>
    <row r="64" spans="1:4" x14ac:dyDescent="0.25">
      <c r="A64" s="48" t="s">
        <v>872</v>
      </c>
      <c r="B64" s="49" t="s">
        <v>128</v>
      </c>
      <c r="C64" s="39">
        <v>7.5052899281223232E-2</v>
      </c>
      <c r="D64" s="45">
        <v>7.5100197884438058E-2</v>
      </c>
    </row>
    <row r="65" spans="1:4" x14ac:dyDescent="0.25">
      <c r="A65" s="48" t="s">
        <v>873</v>
      </c>
      <c r="B65" s="49" t="s">
        <v>529</v>
      </c>
      <c r="C65" s="39">
        <v>5.8873755497686628E-2</v>
      </c>
      <c r="D65" s="45">
        <v>5.8697981583067986E-2</v>
      </c>
    </row>
    <row r="66" spans="1:4" x14ac:dyDescent="0.25">
      <c r="A66" s="48" t="s">
        <v>874</v>
      </c>
      <c r="B66" s="49" t="s">
        <v>539</v>
      </c>
      <c r="C66" s="39">
        <v>6.618421589694802E-2</v>
      </c>
      <c r="D66" s="45">
        <v>6.5986459541599166E-2</v>
      </c>
    </row>
    <row r="67" spans="1:4" x14ac:dyDescent="0.25">
      <c r="A67" s="48" t="s">
        <v>875</v>
      </c>
      <c r="B67" s="49" t="s">
        <v>542</v>
      </c>
      <c r="C67" s="39">
        <v>7.2314950170050032E-2</v>
      </c>
      <c r="D67" s="45">
        <v>7.2124939794271953E-2</v>
      </c>
    </row>
    <row r="68" spans="1:4" x14ac:dyDescent="0.25">
      <c r="A68" s="48" t="s">
        <v>876</v>
      </c>
      <c r="B68" s="49" t="s">
        <v>550</v>
      </c>
      <c r="C68" s="39">
        <v>0.17132493057056486</v>
      </c>
      <c r="D68" s="45">
        <v>0.18245148101380212</v>
      </c>
    </row>
    <row r="69" spans="1:4" x14ac:dyDescent="0.25">
      <c r="A69" s="48" t="s">
        <v>877</v>
      </c>
      <c r="B69" s="49" t="s">
        <v>578</v>
      </c>
      <c r="C69" s="39">
        <v>0.10025620888495716</v>
      </c>
      <c r="D69" s="45">
        <v>0.10036357523002365</v>
      </c>
    </row>
    <row r="70" spans="1:4" x14ac:dyDescent="0.25">
      <c r="A70" s="48" t="s">
        <v>878</v>
      </c>
      <c r="B70" s="49" t="s">
        <v>95</v>
      </c>
      <c r="C70" s="39">
        <v>7.6636176552192625E-2</v>
      </c>
      <c r="D70" s="45">
        <v>7.6337402408268779E-2</v>
      </c>
    </row>
    <row r="71" spans="1:4" x14ac:dyDescent="0.25">
      <c r="A71" s="48" t="s">
        <v>879</v>
      </c>
      <c r="B71" s="49" t="s">
        <v>590</v>
      </c>
      <c r="C71" s="39">
        <v>6.2599239301957973E-2</v>
      </c>
      <c r="D71" s="45">
        <v>6.239669372988188E-2</v>
      </c>
    </row>
    <row r="72" spans="1:4" x14ac:dyDescent="0.25">
      <c r="A72" s="48" t="s">
        <v>880</v>
      </c>
      <c r="B72" s="49" t="s">
        <v>600</v>
      </c>
      <c r="C72" s="39">
        <v>6.6859871274859956E-2</v>
      </c>
      <c r="D72" s="45">
        <v>6.6670198736983433E-2</v>
      </c>
    </row>
    <row r="73" spans="1:4" x14ac:dyDescent="0.25">
      <c r="A73" s="48" t="s">
        <v>881</v>
      </c>
      <c r="B73" s="49" t="s">
        <v>285</v>
      </c>
      <c r="C73" s="39">
        <v>0.25404966997630829</v>
      </c>
      <c r="D73" s="45">
        <v>0.25320553326142153</v>
      </c>
    </row>
    <row r="74" spans="1:4" x14ac:dyDescent="0.25">
      <c r="A74" s="48" t="s">
        <v>882</v>
      </c>
      <c r="B74" s="49" t="s">
        <v>605</v>
      </c>
      <c r="C74" s="39">
        <v>0.17984205501111475</v>
      </c>
      <c r="D74" s="45">
        <v>0.17954859984427948</v>
      </c>
    </row>
    <row r="75" spans="1:4" x14ac:dyDescent="0.25">
      <c r="A75" s="48" t="s">
        <v>883</v>
      </c>
      <c r="B75" s="49" t="s">
        <v>55</v>
      </c>
      <c r="C75" s="39">
        <v>5.7830613472235268E-2</v>
      </c>
      <c r="D75" s="45">
        <v>5.7740410494845143E-2</v>
      </c>
    </row>
    <row r="76" spans="1:4" x14ac:dyDescent="0.25">
      <c r="A76" s="48" t="s">
        <v>884</v>
      </c>
      <c r="B76" s="49" t="s">
        <v>146</v>
      </c>
      <c r="C76" s="39">
        <v>0.21093200800341003</v>
      </c>
      <c r="D76" s="45">
        <v>0.21063622788804937</v>
      </c>
    </row>
    <row r="77" spans="1:4" x14ac:dyDescent="0.25">
      <c r="A77" s="48" t="s">
        <v>885</v>
      </c>
      <c r="B77" s="49" t="s">
        <v>150</v>
      </c>
      <c r="C77" s="39">
        <v>0.21187132489355348</v>
      </c>
      <c r="D77" s="45">
        <v>0.21158681949071229</v>
      </c>
    </row>
    <row r="78" spans="1:4" x14ac:dyDescent="0.25">
      <c r="A78" s="48" t="s">
        <v>886</v>
      </c>
      <c r="B78" s="49" t="s">
        <v>222</v>
      </c>
      <c r="C78" s="39">
        <v>5.9049431464897217E-2</v>
      </c>
      <c r="D78" s="45">
        <v>5.8923501018041821E-2</v>
      </c>
    </row>
    <row r="79" spans="1:4" x14ac:dyDescent="0.25">
      <c r="A79" s="48" t="s">
        <v>887</v>
      </c>
      <c r="B79" s="49" t="s">
        <v>224</v>
      </c>
      <c r="C79" s="39">
        <v>0.14716102390155428</v>
      </c>
      <c r="D79" s="45">
        <v>0.14700562975926032</v>
      </c>
    </row>
    <row r="80" spans="1:4" x14ac:dyDescent="0.25">
      <c r="A80" s="48" t="s">
        <v>888</v>
      </c>
      <c r="B80" s="49" t="s">
        <v>218</v>
      </c>
      <c r="C80" s="39">
        <v>9.6315519453400583E-2</v>
      </c>
      <c r="D80" s="45">
        <v>9.6436969762561497E-2</v>
      </c>
    </row>
    <row r="81" spans="1:4" x14ac:dyDescent="0.25">
      <c r="A81" s="48" t="s">
        <v>889</v>
      </c>
      <c r="B81" s="49" t="s">
        <v>653</v>
      </c>
      <c r="C81" s="39">
        <v>0.1393610848849742</v>
      </c>
      <c r="D81" s="45">
        <v>0.13887670148346137</v>
      </c>
    </row>
    <row r="82" spans="1:4" x14ac:dyDescent="0.25">
      <c r="A82" s="48" t="s">
        <v>890</v>
      </c>
      <c r="B82" s="49" t="s">
        <v>477</v>
      </c>
      <c r="C82" s="39">
        <v>0.14606532361661931</v>
      </c>
      <c r="D82" s="45">
        <v>0.14604677922970641</v>
      </c>
    </row>
    <row r="83" spans="1:4" x14ac:dyDescent="0.25">
      <c r="A83" s="48" t="s">
        <v>891</v>
      </c>
      <c r="B83" s="49" t="s">
        <v>51</v>
      </c>
      <c r="C83" s="39">
        <v>0.1526501159287203</v>
      </c>
      <c r="D83" s="45">
        <v>0.15288060776912513</v>
      </c>
    </row>
    <row r="84" spans="1:4" x14ac:dyDescent="0.25">
      <c r="A84" s="48" t="s">
        <v>892</v>
      </c>
      <c r="B84" s="49" t="s">
        <v>667</v>
      </c>
      <c r="C84" s="39">
        <v>9.3122432180755263E-2</v>
      </c>
      <c r="D84" s="45">
        <v>9.3144864536347169E-2</v>
      </c>
    </row>
    <row r="85" spans="1:4" x14ac:dyDescent="0.25">
      <c r="A85" s="48" t="s">
        <v>893</v>
      </c>
      <c r="B85" s="49" t="s">
        <v>675</v>
      </c>
      <c r="C85" s="39">
        <v>0.26298176331560219</v>
      </c>
      <c r="D85" s="45">
        <v>0.26298450024966252</v>
      </c>
    </row>
    <row r="86" spans="1:4" x14ac:dyDescent="0.25">
      <c r="A86" s="48" t="s">
        <v>894</v>
      </c>
      <c r="B86" s="49" t="s">
        <v>341</v>
      </c>
      <c r="C86" s="39">
        <v>7.3422399766032237E-2</v>
      </c>
      <c r="D86" s="45">
        <v>7.3325746805389919E-2</v>
      </c>
    </row>
    <row r="87" spans="1:4" x14ac:dyDescent="0.25">
      <c r="A87" s="48" t="s">
        <v>895</v>
      </c>
      <c r="B87" s="49" t="s">
        <v>681</v>
      </c>
      <c r="C87" s="39">
        <v>6.2826591510623447E-2</v>
      </c>
      <c r="D87" s="45">
        <v>6.3184137138100921E-2</v>
      </c>
    </row>
    <row r="88" spans="1:4" x14ac:dyDescent="0.25">
      <c r="A88" s="48" t="s">
        <v>896</v>
      </c>
      <c r="B88" s="49" t="s">
        <v>669</v>
      </c>
      <c r="C88" s="39">
        <v>0.13686346926439358</v>
      </c>
      <c r="D88" s="45">
        <v>0.13674508022215304</v>
      </c>
    </row>
    <row r="89" spans="1:4" x14ac:dyDescent="0.25">
      <c r="A89" s="48" t="s">
        <v>897</v>
      </c>
      <c r="B89" s="49" t="s">
        <v>695</v>
      </c>
      <c r="C89" s="39">
        <v>1.9852054330421334E-2</v>
      </c>
      <c r="D89" s="45">
        <v>1.9850028249921468E-2</v>
      </c>
    </row>
    <row r="90" spans="1:4" x14ac:dyDescent="0.25">
      <c r="A90" s="48" t="s">
        <v>898</v>
      </c>
      <c r="B90" s="49" t="s">
        <v>711</v>
      </c>
      <c r="C90" s="39">
        <v>5.2792146266728388E-2</v>
      </c>
      <c r="D90" s="45">
        <v>5.2661940854419151E-2</v>
      </c>
    </row>
    <row r="91" spans="1:4" x14ac:dyDescent="0.25">
      <c r="A91" s="48" t="s">
        <v>899</v>
      </c>
      <c r="B91" s="49" t="s">
        <v>703</v>
      </c>
      <c r="C91" s="39">
        <v>0.1422966839676989</v>
      </c>
      <c r="D91" s="45">
        <v>0.14181742821273186</v>
      </c>
    </row>
    <row r="92" spans="1:4" x14ac:dyDescent="0.25">
      <c r="A92" s="48" t="s">
        <v>900</v>
      </c>
      <c r="B92" s="49" t="s">
        <v>701</v>
      </c>
      <c r="C92" s="39">
        <v>5.5018391083671896E-2</v>
      </c>
      <c r="D92" s="45">
        <v>5.4928500287461782E-2</v>
      </c>
    </row>
    <row r="93" spans="1:4" x14ac:dyDescent="0.25">
      <c r="A93" s="48" t="s">
        <v>901</v>
      </c>
      <c r="B93" s="49" t="s">
        <v>367</v>
      </c>
      <c r="C93" s="39">
        <v>5.3463843180555054E-2</v>
      </c>
      <c r="D93" s="45">
        <v>5.3311710117287255E-2</v>
      </c>
    </row>
    <row r="94" spans="1:4" x14ac:dyDescent="0.25">
      <c r="A94" s="48" t="s">
        <v>902</v>
      </c>
      <c r="B94" s="49" t="s">
        <v>733</v>
      </c>
      <c r="C94" s="39">
        <v>5.8872750991769168E-2</v>
      </c>
      <c r="D94" s="45">
        <v>5.871083408092255E-2</v>
      </c>
    </row>
    <row r="95" spans="1:4" x14ac:dyDescent="0.25">
      <c r="A95" s="48" t="s">
        <v>903</v>
      </c>
      <c r="B95" s="49" t="s">
        <v>729</v>
      </c>
      <c r="C95" s="39">
        <v>5.5936538376587339E-2</v>
      </c>
      <c r="D95" s="45">
        <v>5.5777300553910468E-2</v>
      </c>
    </row>
    <row r="96" spans="1:4" x14ac:dyDescent="0.25">
      <c r="A96" s="48"/>
      <c r="B96" s="49"/>
      <c r="C96" s="39"/>
      <c r="D96" s="45"/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2" t="str">
        <f>"COA TIER STRUCTURE ON "&amp;'OPTIONS - MARGIN INTERVALS'!A1</f>
        <v>COA TIER STRUCTURE ON MAY 7,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34" t="s">
        <v>36</v>
      </c>
      <c r="C3" s="136" t="s">
        <v>4</v>
      </c>
      <c r="D3" s="136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28">
        <v>1</v>
      </c>
      <c r="C5" s="6" t="s">
        <v>904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29"/>
      <c r="C6" s="95" t="s">
        <v>905</v>
      </c>
      <c r="D6" s="94">
        <v>202607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29"/>
      <c r="C7" s="6" t="s">
        <v>906</v>
      </c>
      <c r="D7" s="9">
        <v>202608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0"/>
      <c r="C8" s="7" t="s">
        <v>907</v>
      </c>
      <c r="D8" s="7">
        <v>202609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2" t="str">
        <f>"INTRA-COMMODITY SPREAD CHARGES - MONTHLY BUTTERFLY ON "&amp;'OPTIONS - MARGIN INTERVALS'!A1</f>
        <v>INTRA-COMMODITY SPREAD CHARGES - MONTHLY BUTTERFLY ON MAY 7, 2026</v>
      </c>
      <c r="B10" s="133"/>
      <c r="C10" s="133"/>
      <c r="D10" s="133"/>
      <c r="E10" s="133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41" t="s">
        <v>2</v>
      </c>
      <c r="C11" s="136" t="s">
        <v>3</v>
      </c>
      <c r="D11" s="136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42"/>
      <c r="C12" s="143"/>
      <c r="D12" s="143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908</v>
      </c>
      <c r="C13" s="13">
        <v>645</v>
      </c>
      <c r="D13" s="13">
        <v>645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909</v>
      </c>
      <c r="C14" s="14">
        <v>391</v>
      </c>
      <c r="D14" s="14">
        <v>390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2" t="str">
        <f>"INTRA-COMMODITY SPREAD CHARGES - INTER-MONTH STRATEGY ON "&amp;'OPTIONS - MARGIN INTERVALS'!A1</f>
        <v>INTRA-COMMODITY SPREAD CHARGES - INTER-MONTH STRATEGY ON MAY 7, 2026</v>
      </c>
      <c r="B16" s="133"/>
      <c r="C16" s="133"/>
      <c r="D16" s="133"/>
      <c r="E16" s="133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9" t="s">
        <v>0</v>
      </c>
      <c r="C17" s="136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40"/>
      <c r="C18" s="138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461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C17:C18"/>
    <mergeCell ref="A16:E16"/>
    <mergeCell ref="B17:B18"/>
    <mergeCell ref="A10:E10"/>
    <mergeCell ref="B11:B12"/>
    <mergeCell ref="C11:C12"/>
    <mergeCell ref="D11:D12"/>
    <mergeCell ref="B5:B8"/>
    <mergeCell ref="A1:E1"/>
    <mergeCell ref="A2:E2"/>
    <mergeCell ref="B3:B4"/>
    <mergeCell ref="C3:C4"/>
    <mergeCell ref="D3:D4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2" t="str">
        <f>"CRA TIER STRUCTURE ON "&amp;'OPTIONS - MARGIN INTERVALS'!A1</f>
        <v>CRA TIER STRUCTURE ON MAY 7,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34" t="s">
        <v>36</v>
      </c>
      <c r="C3" s="136" t="s">
        <v>4</v>
      </c>
      <c r="D3" s="136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28">
        <v>1</v>
      </c>
      <c r="C5" s="6" t="s">
        <v>910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0"/>
      <c r="C6" s="7" t="s">
        <v>911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6">
        <v>2</v>
      </c>
      <c r="C7" s="8" t="s">
        <v>912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0"/>
      <c r="C8" s="7" t="s">
        <v>913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6">
        <v>3</v>
      </c>
      <c r="C9" s="8" t="s">
        <v>914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29"/>
      <c r="C10" s="6" t="s">
        <v>915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29"/>
      <c r="C11" s="6" t="s">
        <v>916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0"/>
      <c r="C12" s="7" t="s">
        <v>917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6">
        <v>4</v>
      </c>
      <c r="C13" s="9" t="s">
        <v>918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29"/>
      <c r="C14" s="6" t="s">
        <v>919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29"/>
      <c r="C15" s="6" t="s">
        <v>920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0"/>
      <c r="C16" s="7" t="s">
        <v>921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2" t="str">
        <f>"INTRA-COMMODITY SPREAD CHARGES - QUARTELY BUTTERFLY ON "&amp;'OPTIONS - MARGIN INTERVALS'!A1</f>
        <v>INTRA-COMMODITY SPREAD CHARGES - QUARTELY BUTTERFLY ON MAY 7, 2026</v>
      </c>
      <c r="B18" s="133"/>
      <c r="C18" s="133"/>
      <c r="D18" s="133"/>
      <c r="E18" s="133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41" t="s">
        <v>2</v>
      </c>
      <c r="C19" s="136" t="s">
        <v>3</v>
      </c>
      <c r="D19" s="136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42"/>
      <c r="C20" s="143"/>
      <c r="D20" s="143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922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923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924</v>
      </c>
      <c r="C23" s="13">
        <v>216</v>
      </c>
      <c r="D23" s="13">
        <v>217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925</v>
      </c>
      <c r="C24" s="13">
        <v>178</v>
      </c>
      <c r="D24" s="13">
        <v>179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926</v>
      </c>
      <c r="C25" s="13">
        <v>261</v>
      </c>
      <c r="D25" s="13">
        <v>261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927</v>
      </c>
      <c r="C26" s="13">
        <v>265</v>
      </c>
      <c r="D26" s="13">
        <v>265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928</v>
      </c>
      <c r="C27" s="13">
        <v>163</v>
      </c>
      <c r="D27" s="13">
        <v>163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929</v>
      </c>
      <c r="C28" s="13">
        <v>152</v>
      </c>
      <c r="D28" s="13">
        <v>152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930</v>
      </c>
      <c r="C29" s="13">
        <v>237</v>
      </c>
      <c r="D29" s="13">
        <v>237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931</v>
      </c>
      <c r="C30" s="14">
        <v>227</v>
      </c>
      <c r="D30" s="14">
        <v>227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2" t="str">
        <f>"INTRA-COMMODITY SPREAD CHARGES - SIX-MONTHLY BUTTERFLY ON "&amp;'OPTIONS - MARGIN INTERVALS'!A1</f>
        <v>INTRA-COMMODITY SPREAD CHARGES - SIX-MONTHLY BUTTERFLY ON MAY 7, 2026</v>
      </c>
      <c r="B32" s="133"/>
      <c r="C32" s="133"/>
      <c r="D32" s="133"/>
      <c r="E32" s="133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9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40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932</v>
      </c>
      <c r="C35" s="19">
        <v>185</v>
      </c>
      <c r="D35" s="19">
        <v>184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933</v>
      </c>
      <c r="C36" s="19">
        <v>122</v>
      </c>
      <c r="D36" s="19">
        <v>120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934</v>
      </c>
      <c r="C37" s="19">
        <v>280</v>
      </c>
      <c r="D37" s="19">
        <v>281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935</v>
      </c>
      <c r="C38" s="19">
        <v>201</v>
      </c>
      <c r="D38" s="19">
        <v>202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936</v>
      </c>
      <c r="C39" s="19">
        <v>153</v>
      </c>
      <c r="D39" s="19">
        <v>153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937</v>
      </c>
      <c r="C40" s="19">
        <v>121</v>
      </c>
      <c r="D40" s="19">
        <v>121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938</v>
      </c>
      <c r="C41" s="19">
        <v>98</v>
      </c>
      <c r="D41" s="19">
        <v>98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939</v>
      </c>
      <c r="C42" s="20">
        <v>105</v>
      </c>
      <c r="D42" s="20">
        <v>105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2" t="str">
        <f>"INTRA-COMMODITY SPREAD CHARGES - NINE-MONTHLY BUTTERFLY ON "&amp;'OPTIONS - MARGIN INTERVALS'!A1</f>
        <v>INTRA-COMMODITY SPREAD CHARGES - NINE-MONTHLY BUTTERFLY ON MAY 7, 2026</v>
      </c>
      <c r="B44" s="133"/>
      <c r="C44" s="133"/>
      <c r="D44" s="133"/>
      <c r="E44" s="133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9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40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940</v>
      </c>
      <c r="C47" s="19">
        <v>438</v>
      </c>
      <c r="D47" s="19">
        <v>436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941</v>
      </c>
      <c r="C48" s="19">
        <v>198</v>
      </c>
      <c r="D48" s="19">
        <v>198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942</v>
      </c>
      <c r="C49" s="19">
        <v>289</v>
      </c>
      <c r="D49" s="19">
        <v>289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943</v>
      </c>
      <c r="C50" s="19">
        <v>181</v>
      </c>
      <c r="D50" s="19">
        <v>182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944</v>
      </c>
      <c r="C51" s="19">
        <v>205</v>
      </c>
      <c r="D51" s="19">
        <v>205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945</v>
      </c>
      <c r="C52" s="20">
        <v>136</v>
      </c>
      <c r="D52" s="20">
        <v>136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2" t="str">
        <f>"INTRA-COMMODITY SPREAD CHARGES - YEARLY BUTTERFLY ON "&amp;'OPTIONS - MARGIN INTERVALS'!A1</f>
        <v>INTRA-COMMODITY SPREAD CHARGES - YEARLY BUTTERFLY ON MAY 7, 2026</v>
      </c>
      <c r="B54" s="133"/>
      <c r="C54" s="133"/>
      <c r="D54" s="133"/>
      <c r="E54" s="133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9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40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946</v>
      </c>
      <c r="C57" s="19">
        <v>386</v>
      </c>
      <c r="D57" s="19">
        <v>386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947</v>
      </c>
      <c r="C58" s="19">
        <v>212</v>
      </c>
      <c r="D58" s="19">
        <v>211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948</v>
      </c>
      <c r="C59" s="19">
        <v>341</v>
      </c>
      <c r="D59" s="19">
        <v>340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949</v>
      </c>
      <c r="C60" s="20">
        <v>204</v>
      </c>
      <c r="D60" s="20">
        <v>206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2" t="str">
        <f>"INTRA-COMMODITY SPREAD CHARGES - INTER-MONTH STRATEGY ON "&amp;'OPTIONS - MARGIN INTERVALS'!A1</f>
        <v>INTRA-COMMODITY SPREAD CHARGES - INTER-MONTH STRATEGY ON MAY 7, 2026</v>
      </c>
      <c r="B62" s="133"/>
      <c r="C62" s="133"/>
      <c r="D62" s="133"/>
      <c r="E62" s="133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9" t="s">
        <v>0</v>
      </c>
      <c r="B63" s="147">
        <v>1</v>
      </c>
      <c r="C63" s="147">
        <v>2</v>
      </c>
      <c r="D63" s="147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40"/>
      <c r="B64" s="148"/>
      <c r="C64" s="148">
        <v>2</v>
      </c>
      <c r="D64" s="148">
        <v>3</v>
      </c>
      <c r="E64" s="149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304</v>
      </c>
      <c r="C65" s="24">
        <v>317</v>
      </c>
      <c r="D65" s="25">
        <v>325</v>
      </c>
      <c r="E65" s="26">
        <v>330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331</v>
      </c>
      <c r="E66" s="30">
        <v>435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250</v>
      </c>
      <c r="E67" s="30">
        <v>299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A54:E54"/>
    <mergeCell ref="B55:B56"/>
    <mergeCell ref="C55:C56"/>
    <mergeCell ref="D55:D56"/>
    <mergeCell ref="A62:E62"/>
    <mergeCell ref="A63:A64"/>
    <mergeCell ref="B63:B64"/>
    <mergeCell ref="C63:C64"/>
    <mergeCell ref="D63:D64"/>
    <mergeCell ref="E63:E6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B5:B6"/>
    <mergeCell ref="A1:E1"/>
    <mergeCell ref="A2:E2"/>
    <mergeCell ref="B3:B4"/>
    <mergeCell ref="C3:C4"/>
    <mergeCell ref="D3:D4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2" t="str">
        <f>"SDV TIER STRUCTURE ON "&amp;'OPTIONS - MARGIN INTERVALS'!A1</f>
        <v>SDV TIER STRUCTURE ON MAY 7,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34" t="s">
        <v>36</v>
      </c>
      <c r="C3" s="136" t="s">
        <v>4</v>
      </c>
      <c r="D3" s="136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950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951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6">
        <v>3</v>
      </c>
      <c r="C7" s="8" t="s">
        <v>952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29"/>
      <c r="C8" s="6" t="s">
        <v>953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0"/>
      <c r="C9" s="7" t="s">
        <v>954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2" t="str">
        <f>"INTRA-COMMODITY SPREAD CHARGES - INTER-MONTH STRATEGY ON "&amp;'OPTIONS - MARGIN INTERVALS'!A1</f>
        <v>INTRA-COMMODITY SPREAD CHARGES - INTER-MONTH STRATEGY ON MAY 7, 2026</v>
      </c>
      <c r="B11" s="133"/>
      <c r="C11" s="133"/>
      <c r="D11" s="133"/>
      <c r="E11" s="133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9" t="s">
        <v>0</v>
      </c>
      <c r="B12" s="147">
        <v>1</v>
      </c>
      <c r="C12" s="147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40"/>
      <c r="B13" s="148"/>
      <c r="C13" s="148">
        <v>2</v>
      </c>
      <c r="D13" s="149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105</v>
      </c>
      <c r="D14" s="26">
        <v>150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253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159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A1:E1"/>
    <mergeCell ref="A2:E2"/>
    <mergeCell ref="B3:B4"/>
    <mergeCell ref="C3:C4"/>
    <mergeCell ref="D3:D4"/>
    <mergeCell ref="B7:B9"/>
    <mergeCell ref="A11:E11"/>
    <mergeCell ref="A12:A13"/>
    <mergeCell ref="B12:B13"/>
    <mergeCell ref="C12:C13"/>
    <mergeCell ref="D12:D13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2" t="str">
        <f>"SXF TIER STRUCTURE ON "&amp;'OPTIONS - MARGIN INTERVALS'!A1</f>
        <v>SXF TIER STRUCTURE ON MAY 7,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34" t="s">
        <v>36</v>
      </c>
      <c r="C3" s="136" t="s">
        <v>4</v>
      </c>
      <c r="D3" s="136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6">
        <v>1</v>
      </c>
      <c r="C5" s="8" t="s">
        <v>955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29"/>
      <c r="C6" s="6" t="s">
        <v>956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29"/>
      <c r="C7" s="6" t="s">
        <v>957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0"/>
      <c r="C8" s="7" t="s">
        <v>958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6">
        <v>2</v>
      </c>
      <c r="C9" s="8" t="s">
        <v>959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0"/>
      <c r="C10" s="7" t="s">
        <v>960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6">
        <v>3</v>
      </c>
      <c r="C11" s="8" t="s">
        <v>961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0"/>
      <c r="C12" s="7" t="s">
        <v>962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2" t="str">
        <f>"INTRA-COMMODITY SPREAD CHARGES - INTER-MONTH STRATEGY ON "&amp;'OPTIONS - MARGIN INTERVALS'!A1</f>
        <v>INTRA-COMMODITY SPREAD CHARGES - INTER-MONTH STRATEGY ON MAY 7, 2026</v>
      </c>
      <c r="B14" s="133"/>
      <c r="C14" s="133"/>
      <c r="D14" s="133"/>
      <c r="E14" s="13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9" t="s">
        <v>0</v>
      </c>
      <c r="B15" s="150">
        <v>1</v>
      </c>
      <c r="C15" s="150">
        <v>2</v>
      </c>
      <c r="D15" s="136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40"/>
      <c r="B16" s="151"/>
      <c r="C16" s="151">
        <v>2</v>
      </c>
      <c r="D16" s="138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2176</v>
      </c>
      <c r="D17" s="26">
        <v>3611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990</v>
      </c>
      <c r="D18" s="30">
        <v>2405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2" t="str">
        <f>"AXF TIER STRUCTURE ON "&amp;'OPTIONS - MARGIN INTERVALS'!A1</f>
        <v>AXF TIER STRUCTURE ON MAY 7,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34" t="s">
        <v>36</v>
      </c>
      <c r="C3" s="136" t="s">
        <v>4</v>
      </c>
      <c r="D3" s="136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6">
        <v>1</v>
      </c>
      <c r="C5" s="8" t="s">
        <v>963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29"/>
      <c r="C6" s="6" t="s">
        <v>964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29"/>
      <c r="C7" s="6" t="s">
        <v>965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0"/>
      <c r="C8" s="7" t="s">
        <v>966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6">
        <v>2</v>
      </c>
      <c r="C9" s="8" t="s">
        <v>967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0"/>
      <c r="C10" s="7" t="s">
        <v>968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6">
        <v>3</v>
      </c>
      <c r="C11" s="8" t="s">
        <v>969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0"/>
      <c r="C12" s="7" t="s">
        <v>970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2" t="str">
        <f>"INTRA-COMMODITY SPREAD CHARGES - INTER-MONTH STRATEGY ON "&amp;'OPTIONS - MARGIN INTERVALS'!A1</f>
        <v>INTRA-COMMODITY SPREAD CHARGES - INTER-MONTH STRATEGY ON MAY 7, 2026</v>
      </c>
      <c r="B14" s="133"/>
      <c r="C14" s="133"/>
      <c r="D14" s="133"/>
      <c r="E14" s="13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9" t="s">
        <v>0</v>
      </c>
      <c r="B15" s="150">
        <v>1</v>
      </c>
      <c r="C15" s="150">
        <v>2</v>
      </c>
      <c r="D15" s="136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40"/>
      <c r="B16" s="151"/>
      <c r="C16" s="151">
        <v>2</v>
      </c>
      <c r="D16" s="138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2185</v>
      </c>
      <c r="C17" s="24">
        <v>2018</v>
      </c>
      <c r="D17" s="26">
        <v>1784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2183</v>
      </c>
      <c r="D18" s="30">
        <v>1936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2196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2"/>
      <c r="B1" s="153"/>
      <c r="C1" s="153"/>
      <c r="D1" s="154"/>
    </row>
    <row r="2" spans="1:4" ht="50.1" customHeight="1" thickBot="1" x14ac:dyDescent="0.3">
      <c r="A2" s="155" t="str">
        <f>"INTRA-COMMODITY (Inter-Month) SPREAD CHARGES EFFECTIVE ON "&amp;'OPTIONS - MARGIN INTERVALS'!A1</f>
        <v>INTRA-COMMODITY (Inter-Month) SPREAD CHARGES EFFECTIVE ON MAY 7, 2026</v>
      </c>
      <c r="B2" s="156"/>
      <c r="C2" s="156"/>
      <c r="D2" s="157"/>
    </row>
    <row r="3" spans="1:4" ht="12.75" customHeight="1" x14ac:dyDescent="0.25">
      <c r="A3" s="158" t="s">
        <v>17</v>
      </c>
      <c r="B3" s="160" t="s">
        <v>12</v>
      </c>
      <c r="C3" s="160" t="s">
        <v>18</v>
      </c>
      <c r="D3" s="160" t="s">
        <v>19</v>
      </c>
    </row>
    <row r="4" spans="1:4" ht="30" customHeight="1" thickBot="1" x14ac:dyDescent="0.3">
      <c r="A4" s="159"/>
      <c r="B4" s="161"/>
      <c r="C4" s="161"/>
      <c r="D4" s="161"/>
    </row>
    <row r="5" spans="1:4" x14ac:dyDescent="0.25">
      <c r="A5" s="65" t="s">
        <v>760</v>
      </c>
      <c r="B5" s="66" t="s">
        <v>761</v>
      </c>
      <c r="C5" s="67">
        <v>125</v>
      </c>
      <c r="D5" s="68">
        <v>125</v>
      </c>
    </row>
    <row r="6" spans="1:4" x14ac:dyDescent="0.25">
      <c r="A6" s="65" t="s">
        <v>762</v>
      </c>
      <c r="B6" s="66" t="s">
        <v>763</v>
      </c>
      <c r="C6" s="67">
        <v>450</v>
      </c>
      <c r="D6" s="68">
        <v>450</v>
      </c>
    </row>
    <row r="7" spans="1:4" x14ac:dyDescent="0.25">
      <c r="A7" s="65" t="s">
        <v>764</v>
      </c>
      <c r="B7" s="66" t="s">
        <v>765</v>
      </c>
      <c r="C7" s="67">
        <v>450</v>
      </c>
      <c r="D7" s="68">
        <v>450</v>
      </c>
    </row>
    <row r="8" spans="1:4" x14ac:dyDescent="0.25">
      <c r="A8" s="65" t="s">
        <v>766</v>
      </c>
      <c r="B8" s="66" t="s">
        <v>767</v>
      </c>
      <c r="C8" s="67">
        <v>225</v>
      </c>
      <c r="D8" s="68">
        <v>225</v>
      </c>
    </row>
    <row r="9" spans="1:4" x14ac:dyDescent="0.25">
      <c r="A9" s="65" t="s">
        <v>775</v>
      </c>
      <c r="B9" s="66" t="s">
        <v>776</v>
      </c>
      <c r="C9" s="67">
        <v>450</v>
      </c>
      <c r="D9" s="68">
        <v>450</v>
      </c>
    </row>
    <row r="10" spans="1:4" x14ac:dyDescent="0.25">
      <c r="A10" s="63" t="s">
        <v>777</v>
      </c>
      <c r="B10" s="49" t="s">
        <v>778</v>
      </c>
      <c r="C10" s="67">
        <v>200</v>
      </c>
      <c r="D10" s="68">
        <v>200</v>
      </c>
    </row>
    <row r="11" spans="1:4" x14ac:dyDescent="0.25">
      <c r="A11" s="65" t="s">
        <v>779</v>
      </c>
      <c r="B11" s="66" t="s">
        <v>780</v>
      </c>
      <c r="C11" s="89">
        <v>200</v>
      </c>
      <c r="D11" s="90">
        <v>200</v>
      </c>
    </row>
    <row r="12" spans="1:4" x14ac:dyDescent="0.25">
      <c r="A12" s="65" t="s">
        <v>785</v>
      </c>
      <c r="B12" s="66" t="s">
        <v>786</v>
      </c>
      <c r="C12" s="67">
        <v>125</v>
      </c>
      <c r="D12" s="68">
        <v>125</v>
      </c>
    </row>
    <row r="13" spans="1:4" x14ac:dyDescent="0.25">
      <c r="A13" s="65" t="s">
        <v>787</v>
      </c>
      <c r="B13" s="66" t="s">
        <v>788</v>
      </c>
      <c r="C13" s="67">
        <v>100</v>
      </c>
      <c r="D13" s="68">
        <v>100</v>
      </c>
    </row>
    <row r="14" spans="1:4" x14ac:dyDescent="0.25">
      <c r="A14" s="65" t="s">
        <v>789</v>
      </c>
      <c r="B14" s="66" t="s">
        <v>790</v>
      </c>
      <c r="C14" s="67">
        <v>100</v>
      </c>
      <c r="D14" s="68">
        <v>100</v>
      </c>
    </row>
    <row r="15" spans="1:4" x14ac:dyDescent="0.25">
      <c r="A15" s="65" t="s">
        <v>791</v>
      </c>
      <c r="B15" s="69" t="s">
        <v>792</v>
      </c>
      <c r="C15" s="67">
        <v>100</v>
      </c>
      <c r="D15" s="68">
        <v>100</v>
      </c>
    </row>
    <row r="16" spans="1:4" x14ac:dyDescent="0.25">
      <c r="A16" s="65" t="s">
        <v>795</v>
      </c>
      <c r="B16" s="69" t="s">
        <v>796</v>
      </c>
      <c r="C16" s="67">
        <v>100</v>
      </c>
      <c r="D16" s="68">
        <v>100</v>
      </c>
    </row>
    <row r="17" spans="1:4" x14ac:dyDescent="0.25">
      <c r="A17" s="65" t="s">
        <v>797</v>
      </c>
      <c r="B17" s="69" t="s">
        <v>798</v>
      </c>
      <c r="C17" s="67">
        <v>100</v>
      </c>
      <c r="D17" s="68">
        <v>100</v>
      </c>
    </row>
    <row r="18" spans="1:4" x14ac:dyDescent="0.25">
      <c r="A18" s="65" t="s">
        <v>799</v>
      </c>
      <c r="B18" s="69" t="s">
        <v>800</v>
      </c>
      <c r="C18" s="67">
        <v>100</v>
      </c>
      <c r="D18" s="68">
        <v>100</v>
      </c>
    </row>
    <row r="19" spans="1:4" x14ac:dyDescent="0.25">
      <c r="A19" s="65" t="s">
        <v>801</v>
      </c>
      <c r="B19" s="66" t="s">
        <v>802</v>
      </c>
      <c r="C19" s="67">
        <v>125</v>
      </c>
      <c r="D19" s="68">
        <v>125</v>
      </c>
    </row>
    <row r="20" spans="1:4" x14ac:dyDescent="0.25">
      <c r="A20" s="65" t="s">
        <v>803</v>
      </c>
      <c r="B20" s="69" t="s">
        <v>804</v>
      </c>
      <c r="C20" s="67">
        <v>100</v>
      </c>
      <c r="D20" s="70">
        <v>100</v>
      </c>
    </row>
    <row r="21" spans="1:4" x14ac:dyDescent="0.25">
      <c r="A21" s="65" t="s">
        <v>805</v>
      </c>
      <c r="B21" s="69" t="s">
        <v>806</v>
      </c>
      <c r="C21" s="67">
        <v>100</v>
      </c>
      <c r="D21" s="70">
        <v>100</v>
      </c>
    </row>
    <row r="22" spans="1:4" x14ac:dyDescent="0.25">
      <c r="A22" s="65" t="s">
        <v>807</v>
      </c>
      <c r="B22" s="69" t="s">
        <v>808</v>
      </c>
      <c r="C22" s="67">
        <v>100</v>
      </c>
      <c r="D22" s="70">
        <v>100</v>
      </c>
    </row>
    <row r="23" spans="1:4" x14ac:dyDescent="0.25">
      <c r="A23" s="65" t="s">
        <v>809</v>
      </c>
      <c r="B23" s="69" t="s">
        <v>810</v>
      </c>
      <c r="C23" s="67">
        <v>100</v>
      </c>
      <c r="D23" s="70">
        <v>100</v>
      </c>
    </row>
    <row r="24" spans="1:4" x14ac:dyDescent="0.25">
      <c r="A24" s="65" t="s">
        <v>811</v>
      </c>
      <c r="B24" s="69" t="s">
        <v>812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62" t="str">
        <f>"SHARE FUTURES INTRA-COMMODITY (Inter-Month) SPREAD CHARGES EFFECTIVE ON "&amp;'OPTIONS - MARGIN INTERVALS'!A1</f>
        <v>SHARE FUTURES INTRA-COMMODITY (Inter-Month) SPREAD CHARGES EFFECTIVE ON MAY 7, 2026</v>
      </c>
      <c r="B30" s="163"/>
      <c r="C30" s="163"/>
      <c r="D30" s="164"/>
    </row>
    <row r="31" spans="1:4" ht="15" customHeight="1" x14ac:dyDescent="0.25">
      <c r="A31" s="158" t="s">
        <v>17</v>
      </c>
      <c r="B31" s="160" t="s">
        <v>12</v>
      </c>
      <c r="C31" s="160" t="s">
        <v>18</v>
      </c>
      <c r="D31" s="160" t="s">
        <v>19</v>
      </c>
    </row>
    <row r="32" spans="1:4" ht="15.75" thickBot="1" x14ac:dyDescent="0.3">
      <c r="A32" s="159"/>
      <c r="B32" s="161"/>
      <c r="C32" s="161"/>
      <c r="D32" s="161"/>
    </row>
    <row r="33" spans="1:4" x14ac:dyDescent="0.25">
      <c r="A33" s="65" t="s">
        <v>813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814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815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816</v>
      </c>
      <c r="B36" s="69" t="s">
        <v>91</v>
      </c>
      <c r="C36" s="67">
        <v>75</v>
      </c>
      <c r="D36" s="68">
        <v>75</v>
      </c>
    </row>
    <row r="37" spans="1:4" x14ac:dyDescent="0.25">
      <c r="A37" s="65" t="s">
        <v>817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818</v>
      </c>
      <c r="B38" s="69" t="s">
        <v>115</v>
      </c>
      <c r="C38" s="67">
        <v>75</v>
      </c>
      <c r="D38" s="68">
        <v>75</v>
      </c>
    </row>
    <row r="39" spans="1:4" x14ac:dyDescent="0.25">
      <c r="A39" s="65" t="s">
        <v>819</v>
      </c>
      <c r="B39" s="69" t="s">
        <v>136</v>
      </c>
      <c r="C39" s="67">
        <v>75</v>
      </c>
      <c r="D39" s="68">
        <v>75</v>
      </c>
    </row>
    <row r="40" spans="1:4" x14ac:dyDescent="0.25">
      <c r="A40" s="65" t="s">
        <v>820</v>
      </c>
      <c r="B40" s="69" t="s">
        <v>192</v>
      </c>
      <c r="C40" s="67">
        <v>75</v>
      </c>
      <c r="D40" s="68">
        <v>75</v>
      </c>
    </row>
    <row r="41" spans="1:4" x14ac:dyDescent="0.25">
      <c r="A41" s="65" t="s">
        <v>821</v>
      </c>
      <c r="B41" s="69" t="s">
        <v>99</v>
      </c>
      <c r="C41" s="67">
        <v>75</v>
      </c>
      <c r="D41" s="68">
        <v>75</v>
      </c>
    </row>
    <row r="42" spans="1:4" x14ac:dyDescent="0.25">
      <c r="A42" s="65" t="s">
        <v>822</v>
      </c>
      <c r="B42" s="69" t="s">
        <v>203</v>
      </c>
      <c r="C42" s="67">
        <v>75</v>
      </c>
      <c r="D42" s="68">
        <v>75</v>
      </c>
    </row>
    <row r="43" spans="1:4" x14ac:dyDescent="0.25">
      <c r="A43" s="65" t="s">
        <v>823</v>
      </c>
      <c r="B43" s="69" t="s">
        <v>201</v>
      </c>
      <c r="C43" s="67">
        <v>75</v>
      </c>
      <c r="D43" s="68">
        <v>75</v>
      </c>
    </row>
    <row r="44" spans="1:4" x14ac:dyDescent="0.25">
      <c r="A44" s="65" t="s">
        <v>824</v>
      </c>
      <c r="B44" s="69" t="s">
        <v>220</v>
      </c>
      <c r="C44" s="67">
        <v>75</v>
      </c>
      <c r="D44" s="68">
        <v>75</v>
      </c>
    </row>
    <row r="45" spans="1:4" x14ac:dyDescent="0.25">
      <c r="A45" s="65" t="s">
        <v>825</v>
      </c>
      <c r="B45" s="69" t="s">
        <v>242</v>
      </c>
      <c r="C45" s="67">
        <v>75</v>
      </c>
      <c r="D45" s="68">
        <v>75</v>
      </c>
    </row>
    <row r="46" spans="1:4" x14ac:dyDescent="0.25">
      <c r="A46" s="65" t="s">
        <v>826</v>
      </c>
      <c r="B46" s="69" t="s">
        <v>276</v>
      </c>
      <c r="C46" s="67">
        <v>75</v>
      </c>
      <c r="D46" s="68">
        <v>75</v>
      </c>
    </row>
    <row r="47" spans="1:4" x14ac:dyDescent="0.25">
      <c r="A47" s="65" t="s">
        <v>827</v>
      </c>
      <c r="B47" s="69" t="s">
        <v>699</v>
      </c>
      <c r="C47" s="67">
        <v>75</v>
      </c>
      <c r="D47" s="68">
        <v>75</v>
      </c>
    </row>
    <row r="48" spans="1:4" x14ac:dyDescent="0.25">
      <c r="A48" s="65" t="s">
        <v>828</v>
      </c>
      <c r="B48" s="69" t="s">
        <v>274</v>
      </c>
      <c r="C48" s="67">
        <v>75</v>
      </c>
      <c r="D48" s="68">
        <v>75</v>
      </c>
    </row>
    <row r="49" spans="1:4" x14ac:dyDescent="0.25">
      <c r="A49" s="65" t="s">
        <v>829</v>
      </c>
      <c r="B49" s="69" t="s">
        <v>287</v>
      </c>
      <c r="C49" s="67">
        <v>75</v>
      </c>
      <c r="D49" s="68">
        <v>75</v>
      </c>
    </row>
    <row r="50" spans="1:4" x14ac:dyDescent="0.25">
      <c r="A50" s="65" t="s">
        <v>830</v>
      </c>
      <c r="B50" s="69" t="s">
        <v>289</v>
      </c>
      <c r="C50" s="67">
        <v>75</v>
      </c>
      <c r="D50" s="68">
        <v>75</v>
      </c>
    </row>
    <row r="51" spans="1:4" x14ac:dyDescent="0.25">
      <c r="A51" s="65" t="s">
        <v>831</v>
      </c>
      <c r="B51" s="69" t="s">
        <v>252</v>
      </c>
      <c r="C51" s="67">
        <v>75</v>
      </c>
      <c r="D51" s="68">
        <v>75</v>
      </c>
    </row>
    <row r="52" spans="1:4" x14ac:dyDescent="0.25">
      <c r="A52" s="65" t="s">
        <v>832</v>
      </c>
      <c r="B52" s="69" t="s">
        <v>403</v>
      </c>
      <c r="C52" s="67">
        <v>75</v>
      </c>
      <c r="D52" s="68">
        <v>75</v>
      </c>
    </row>
    <row r="53" spans="1:4" x14ac:dyDescent="0.25">
      <c r="A53" s="65" t="s">
        <v>833</v>
      </c>
      <c r="B53" s="69" t="s">
        <v>307</v>
      </c>
      <c r="C53" s="67">
        <v>75</v>
      </c>
      <c r="D53" s="68">
        <v>75</v>
      </c>
    </row>
    <row r="54" spans="1:4" x14ac:dyDescent="0.25">
      <c r="A54" s="65" t="s">
        <v>834</v>
      </c>
      <c r="B54" s="69" t="s">
        <v>301</v>
      </c>
      <c r="C54" s="67">
        <v>75</v>
      </c>
      <c r="D54" s="68">
        <v>75</v>
      </c>
    </row>
    <row r="55" spans="1:4" x14ac:dyDescent="0.25">
      <c r="A55" s="65" t="s">
        <v>835</v>
      </c>
      <c r="B55" s="69" t="s">
        <v>321</v>
      </c>
      <c r="C55" s="67">
        <v>75</v>
      </c>
      <c r="D55" s="68">
        <v>75</v>
      </c>
    </row>
    <row r="56" spans="1:4" x14ac:dyDescent="0.25">
      <c r="A56" s="65" t="s">
        <v>836</v>
      </c>
      <c r="B56" s="69" t="s">
        <v>375</v>
      </c>
      <c r="C56" s="67">
        <v>75</v>
      </c>
      <c r="D56" s="68">
        <v>75</v>
      </c>
    </row>
    <row r="57" spans="1:4" x14ac:dyDescent="0.25">
      <c r="A57" s="65" t="s">
        <v>837</v>
      </c>
      <c r="B57" s="69" t="s">
        <v>323</v>
      </c>
      <c r="C57" s="67">
        <v>75</v>
      </c>
      <c r="D57" s="68">
        <v>75</v>
      </c>
    </row>
    <row r="58" spans="1:4" x14ac:dyDescent="0.25">
      <c r="A58" s="65" t="s">
        <v>838</v>
      </c>
      <c r="B58" s="69" t="s">
        <v>343</v>
      </c>
      <c r="C58" s="67">
        <v>75</v>
      </c>
      <c r="D58" s="68">
        <v>75</v>
      </c>
    </row>
    <row r="59" spans="1:4" x14ac:dyDescent="0.25">
      <c r="A59" s="65" t="s">
        <v>839</v>
      </c>
      <c r="B59" s="69" t="s">
        <v>291</v>
      </c>
      <c r="C59" s="67">
        <v>75</v>
      </c>
      <c r="D59" s="68">
        <v>75</v>
      </c>
    </row>
    <row r="60" spans="1:4" x14ac:dyDescent="0.25">
      <c r="A60" s="65" t="s">
        <v>840</v>
      </c>
      <c r="B60" s="69" t="s">
        <v>369</v>
      </c>
      <c r="C60" s="67">
        <v>75</v>
      </c>
      <c r="D60" s="68">
        <v>75</v>
      </c>
    </row>
    <row r="61" spans="1:4" x14ac:dyDescent="0.25">
      <c r="A61" s="65" t="s">
        <v>841</v>
      </c>
      <c r="B61" s="69" t="s">
        <v>705</v>
      </c>
      <c r="C61" s="67">
        <v>75</v>
      </c>
      <c r="D61" s="68">
        <v>75</v>
      </c>
    </row>
    <row r="62" spans="1:4" x14ac:dyDescent="0.25">
      <c r="A62" s="65" t="s">
        <v>842</v>
      </c>
      <c r="B62" s="69" t="s">
        <v>371</v>
      </c>
      <c r="C62" s="67">
        <v>75</v>
      </c>
      <c r="D62" s="68">
        <v>75</v>
      </c>
    </row>
    <row r="63" spans="1:4" x14ac:dyDescent="0.25">
      <c r="A63" s="65" t="s">
        <v>843</v>
      </c>
      <c r="B63" s="69" t="s">
        <v>525</v>
      </c>
      <c r="C63" s="67">
        <v>75</v>
      </c>
      <c r="D63" s="68">
        <v>75</v>
      </c>
    </row>
    <row r="64" spans="1:4" x14ac:dyDescent="0.25">
      <c r="A64" s="65" t="s">
        <v>844</v>
      </c>
      <c r="B64" s="69" t="s">
        <v>709</v>
      </c>
      <c r="C64" s="67">
        <v>75</v>
      </c>
      <c r="D64" s="68">
        <v>75</v>
      </c>
    </row>
    <row r="65" spans="1:4" x14ac:dyDescent="0.25">
      <c r="A65" s="65" t="s">
        <v>845</v>
      </c>
      <c r="B65" s="69" t="s">
        <v>389</v>
      </c>
      <c r="C65" s="67">
        <v>75</v>
      </c>
      <c r="D65" s="68">
        <v>75</v>
      </c>
    </row>
    <row r="66" spans="1:4" x14ac:dyDescent="0.25">
      <c r="A66" s="65" t="s">
        <v>846</v>
      </c>
      <c r="B66" s="69" t="s">
        <v>560</v>
      </c>
      <c r="C66" s="67">
        <v>75</v>
      </c>
      <c r="D66" s="68">
        <v>75</v>
      </c>
    </row>
    <row r="67" spans="1:4" x14ac:dyDescent="0.25">
      <c r="A67" s="65" t="s">
        <v>847</v>
      </c>
      <c r="B67" s="69" t="s">
        <v>397</v>
      </c>
      <c r="C67" s="67">
        <v>75</v>
      </c>
      <c r="D67" s="68">
        <v>75</v>
      </c>
    </row>
    <row r="68" spans="1:4" x14ac:dyDescent="0.25">
      <c r="A68" s="65" t="s">
        <v>848</v>
      </c>
      <c r="B68" s="69" t="s">
        <v>413</v>
      </c>
      <c r="C68" s="67">
        <v>75</v>
      </c>
      <c r="D68" s="68">
        <v>75</v>
      </c>
    </row>
    <row r="69" spans="1:4" x14ac:dyDescent="0.25">
      <c r="A69" s="65" t="s">
        <v>849</v>
      </c>
      <c r="B69" s="69" t="s">
        <v>272</v>
      </c>
      <c r="C69" s="67">
        <v>75</v>
      </c>
      <c r="D69" s="68">
        <v>75</v>
      </c>
    </row>
    <row r="70" spans="1:4" x14ac:dyDescent="0.25">
      <c r="A70" s="65" t="s">
        <v>850</v>
      </c>
      <c r="B70" s="69" t="s">
        <v>423</v>
      </c>
      <c r="C70" s="67">
        <v>75</v>
      </c>
      <c r="D70" s="68">
        <v>75</v>
      </c>
    </row>
    <row r="71" spans="1:4" x14ac:dyDescent="0.25">
      <c r="A71" s="65" t="s">
        <v>851</v>
      </c>
      <c r="B71" s="69" t="s">
        <v>429</v>
      </c>
      <c r="C71" s="67">
        <v>75</v>
      </c>
      <c r="D71" s="68">
        <v>75</v>
      </c>
    </row>
    <row r="72" spans="1:4" x14ac:dyDescent="0.25">
      <c r="A72" s="65" t="s">
        <v>852</v>
      </c>
      <c r="B72" s="69" t="s">
        <v>379</v>
      </c>
      <c r="C72" s="67">
        <v>75</v>
      </c>
      <c r="D72" s="68">
        <v>75</v>
      </c>
    </row>
    <row r="73" spans="1:4" x14ac:dyDescent="0.25">
      <c r="A73" s="65" t="s">
        <v>853</v>
      </c>
      <c r="B73" s="69" t="s">
        <v>433</v>
      </c>
      <c r="C73" s="67">
        <v>75</v>
      </c>
      <c r="D73" s="68">
        <v>75</v>
      </c>
    </row>
    <row r="74" spans="1:4" x14ac:dyDescent="0.25">
      <c r="A74" s="65" t="s">
        <v>854</v>
      </c>
      <c r="B74" s="69" t="s">
        <v>441</v>
      </c>
      <c r="C74" s="67">
        <v>75</v>
      </c>
      <c r="D74" s="68">
        <v>75</v>
      </c>
    </row>
    <row r="75" spans="1:4" x14ac:dyDescent="0.25">
      <c r="A75" s="65" t="s">
        <v>855</v>
      </c>
      <c r="B75" s="69" t="s">
        <v>443</v>
      </c>
      <c r="C75" s="67">
        <v>75</v>
      </c>
      <c r="D75" s="68">
        <v>75</v>
      </c>
    </row>
    <row r="76" spans="1:4" x14ac:dyDescent="0.25">
      <c r="A76" s="65" t="s">
        <v>856</v>
      </c>
      <c r="B76" s="69" t="s">
        <v>309</v>
      </c>
      <c r="C76" s="67">
        <v>75</v>
      </c>
      <c r="D76" s="68">
        <v>75</v>
      </c>
    </row>
    <row r="77" spans="1:4" x14ac:dyDescent="0.25">
      <c r="A77" s="65" t="s">
        <v>857</v>
      </c>
      <c r="B77" s="69" t="s">
        <v>212</v>
      </c>
      <c r="C77" s="67">
        <v>75</v>
      </c>
      <c r="D77" s="68">
        <v>75</v>
      </c>
    </row>
    <row r="78" spans="1:4" x14ac:dyDescent="0.25">
      <c r="A78" s="65" t="s">
        <v>858</v>
      </c>
      <c r="B78" s="69" t="s">
        <v>141</v>
      </c>
      <c r="C78" s="67">
        <v>75</v>
      </c>
      <c r="D78" s="68">
        <v>75</v>
      </c>
    </row>
    <row r="79" spans="1:4" x14ac:dyDescent="0.25">
      <c r="A79" s="65" t="s">
        <v>859</v>
      </c>
      <c r="B79" s="69" t="s">
        <v>457</v>
      </c>
      <c r="C79" s="67">
        <v>75</v>
      </c>
      <c r="D79" s="68">
        <v>75</v>
      </c>
    </row>
    <row r="80" spans="1:4" x14ac:dyDescent="0.25">
      <c r="A80" s="65" t="s">
        <v>860</v>
      </c>
      <c r="B80" s="69" t="s">
        <v>168</v>
      </c>
      <c r="C80" s="67">
        <v>75</v>
      </c>
      <c r="D80" s="68">
        <v>75</v>
      </c>
    </row>
    <row r="81" spans="1:4" x14ac:dyDescent="0.25">
      <c r="A81" s="65" t="s">
        <v>861</v>
      </c>
      <c r="B81" s="69" t="s">
        <v>562</v>
      </c>
      <c r="C81" s="67">
        <v>75</v>
      </c>
      <c r="D81" s="68">
        <v>75</v>
      </c>
    </row>
    <row r="82" spans="1:4" x14ac:dyDescent="0.25">
      <c r="A82" s="65" t="s">
        <v>862</v>
      </c>
      <c r="B82" s="69" t="s">
        <v>475</v>
      </c>
      <c r="C82" s="67">
        <v>75</v>
      </c>
      <c r="D82" s="68">
        <v>75</v>
      </c>
    </row>
    <row r="83" spans="1:4" x14ac:dyDescent="0.25">
      <c r="A83" s="65" t="s">
        <v>863</v>
      </c>
      <c r="B83" s="69" t="s">
        <v>619</v>
      </c>
      <c r="C83" s="67">
        <v>75</v>
      </c>
      <c r="D83" s="68">
        <v>75</v>
      </c>
    </row>
    <row r="84" spans="1:4" x14ac:dyDescent="0.25">
      <c r="A84" s="65" t="s">
        <v>864</v>
      </c>
      <c r="B84" s="69" t="s">
        <v>683</v>
      </c>
      <c r="C84" s="67">
        <v>75</v>
      </c>
      <c r="D84" s="68">
        <v>75</v>
      </c>
    </row>
    <row r="85" spans="1:4" x14ac:dyDescent="0.25">
      <c r="A85" s="65" t="s">
        <v>865</v>
      </c>
      <c r="B85" s="69" t="s">
        <v>505</v>
      </c>
      <c r="C85" s="67">
        <v>75</v>
      </c>
      <c r="D85" s="68">
        <v>75</v>
      </c>
    </row>
    <row r="86" spans="1:4" x14ac:dyDescent="0.25">
      <c r="A86" s="65" t="s">
        <v>866</v>
      </c>
      <c r="B86" s="69" t="s">
        <v>503</v>
      </c>
      <c r="C86" s="67">
        <v>75</v>
      </c>
      <c r="D86" s="68">
        <v>75</v>
      </c>
    </row>
    <row r="87" spans="1:4" x14ac:dyDescent="0.25">
      <c r="A87" s="65" t="s">
        <v>867</v>
      </c>
      <c r="B87" s="69" t="s">
        <v>401</v>
      </c>
      <c r="C87" s="67">
        <v>75</v>
      </c>
      <c r="D87" s="68">
        <v>75</v>
      </c>
    </row>
    <row r="88" spans="1:4" x14ac:dyDescent="0.25">
      <c r="A88" s="65" t="s">
        <v>868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869</v>
      </c>
      <c r="B89" s="69" t="s">
        <v>521</v>
      </c>
      <c r="C89" s="67">
        <v>75</v>
      </c>
      <c r="D89" s="68">
        <v>75</v>
      </c>
    </row>
    <row r="90" spans="1:4" x14ac:dyDescent="0.25">
      <c r="A90" s="65" t="s">
        <v>870</v>
      </c>
      <c r="B90" s="69" t="s">
        <v>148</v>
      </c>
      <c r="C90" s="67">
        <v>75</v>
      </c>
      <c r="D90" s="68">
        <v>75</v>
      </c>
    </row>
    <row r="91" spans="1:4" x14ac:dyDescent="0.25">
      <c r="A91" s="65" t="s">
        <v>871</v>
      </c>
      <c r="B91" s="69" t="s">
        <v>629</v>
      </c>
      <c r="C91" s="67">
        <v>75</v>
      </c>
      <c r="D91" s="68">
        <v>75</v>
      </c>
    </row>
    <row r="92" spans="1:4" x14ac:dyDescent="0.25">
      <c r="A92" s="65" t="s">
        <v>872</v>
      </c>
      <c r="B92" s="69" t="s">
        <v>128</v>
      </c>
      <c r="C92" s="67">
        <v>75</v>
      </c>
      <c r="D92" s="68">
        <v>75</v>
      </c>
    </row>
    <row r="93" spans="1:4" x14ac:dyDescent="0.25">
      <c r="A93" s="65" t="s">
        <v>873</v>
      </c>
      <c r="B93" s="69" t="s">
        <v>529</v>
      </c>
      <c r="C93" s="67">
        <v>75</v>
      </c>
      <c r="D93" s="68">
        <v>75</v>
      </c>
    </row>
    <row r="94" spans="1:4" x14ac:dyDescent="0.25">
      <c r="A94" s="65" t="s">
        <v>874</v>
      </c>
      <c r="B94" s="69" t="s">
        <v>539</v>
      </c>
      <c r="C94" s="67">
        <v>75</v>
      </c>
      <c r="D94" s="68">
        <v>75</v>
      </c>
    </row>
    <row r="95" spans="1:4" x14ac:dyDescent="0.25">
      <c r="A95" s="65" t="s">
        <v>875</v>
      </c>
      <c r="B95" s="69" t="s">
        <v>542</v>
      </c>
      <c r="C95" s="67">
        <v>75</v>
      </c>
      <c r="D95" s="68">
        <v>75</v>
      </c>
    </row>
    <row r="96" spans="1:4" x14ac:dyDescent="0.25">
      <c r="A96" s="65" t="s">
        <v>876</v>
      </c>
      <c r="B96" s="69" t="s">
        <v>550</v>
      </c>
      <c r="C96" s="67">
        <v>75</v>
      </c>
      <c r="D96" s="68">
        <v>75</v>
      </c>
    </row>
    <row r="97" spans="1:4" x14ac:dyDescent="0.25">
      <c r="A97" s="65" t="s">
        <v>877</v>
      </c>
      <c r="B97" s="69" t="s">
        <v>578</v>
      </c>
      <c r="C97" s="67">
        <v>75</v>
      </c>
      <c r="D97" s="68">
        <v>75</v>
      </c>
    </row>
    <row r="98" spans="1:4" x14ac:dyDescent="0.25">
      <c r="A98" s="65" t="s">
        <v>878</v>
      </c>
      <c r="B98" s="69" t="s">
        <v>95</v>
      </c>
      <c r="C98" s="67">
        <v>75</v>
      </c>
      <c r="D98" s="68">
        <v>75</v>
      </c>
    </row>
    <row r="99" spans="1:4" x14ac:dyDescent="0.25">
      <c r="A99" s="65" t="s">
        <v>879</v>
      </c>
      <c r="B99" s="69" t="s">
        <v>590</v>
      </c>
      <c r="C99" s="67">
        <v>75</v>
      </c>
      <c r="D99" s="68">
        <v>75</v>
      </c>
    </row>
    <row r="100" spans="1:4" x14ac:dyDescent="0.25">
      <c r="A100" s="65" t="s">
        <v>880</v>
      </c>
      <c r="B100" s="69" t="s">
        <v>600</v>
      </c>
      <c r="C100" s="67">
        <v>75</v>
      </c>
      <c r="D100" s="68">
        <v>75</v>
      </c>
    </row>
    <row r="101" spans="1:4" x14ac:dyDescent="0.25">
      <c r="A101" s="65" t="s">
        <v>881</v>
      </c>
      <c r="B101" s="69" t="s">
        <v>285</v>
      </c>
      <c r="C101" s="67">
        <v>75</v>
      </c>
      <c r="D101" s="68">
        <v>75</v>
      </c>
    </row>
    <row r="102" spans="1:4" x14ac:dyDescent="0.25">
      <c r="A102" s="65" t="s">
        <v>882</v>
      </c>
      <c r="B102" s="69" t="s">
        <v>605</v>
      </c>
      <c r="C102" s="67">
        <v>75</v>
      </c>
      <c r="D102" s="68">
        <v>75</v>
      </c>
    </row>
    <row r="103" spans="1:4" x14ac:dyDescent="0.25">
      <c r="A103" s="65" t="s">
        <v>883</v>
      </c>
      <c r="B103" s="69" t="s">
        <v>55</v>
      </c>
      <c r="C103" s="67">
        <v>75</v>
      </c>
      <c r="D103" s="68">
        <v>75</v>
      </c>
    </row>
    <row r="104" spans="1:4" x14ac:dyDescent="0.25">
      <c r="A104" s="65" t="s">
        <v>884</v>
      </c>
      <c r="B104" s="69" t="s">
        <v>146</v>
      </c>
      <c r="C104" s="67">
        <v>75</v>
      </c>
      <c r="D104" s="68">
        <v>75</v>
      </c>
    </row>
    <row r="105" spans="1:4" x14ac:dyDescent="0.25">
      <c r="A105" s="65" t="s">
        <v>885</v>
      </c>
      <c r="B105" s="69" t="s">
        <v>150</v>
      </c>
      <c r="C105" s="67">
        <v>75</v>
      </c>
      <c r="D105" s="68">
        <v>75</v>
      </c>
    </row>
    <row r="106" spans="1:4" x14ac:dyDescent="0.25">
      <c r="A106" s="65" t="s">
        <v>886</v>
      </c>
      <c r="B106" s="69" t="s">
        <v>222</v>
      </c>
      <c r="C106" s="67">
        <v>75</v>
      </c>
      <c r="D106" s="68">
        <v>75</v>
      </c>
    </row>
    <row r="107" spans="1:4" x14ac:dyDescent="0.25">
      <c r="A107" s="65" t="s">
        <v>887</v>
      </c>
      <c r="B107" s="69" t="s">
        <v>224</v>
      </c>
      <c r="C107" s="67">
        <v>75</v>
      </c>
      <c r="D107" s="68">
        <v>75</v>
      </c>
    </row>
    <row r="108" spans="1:4" x14ac:dyDescent="0.25">
      <c r="A108" s="65" t="s">
        <v>888</v>
      </c>
      <c r="B108" s="69" t="s">
        <v>218</v>
      </c>
      <c r="C108" s="67">
        <v>75</v>
      </c>
      <c r="D108" s="68">
        <v>75</v>
      </c>
    </row>
    <row r="109" spans="1:4" x14ac:dyDescent="0.25">
      <c r="A109" s="65" t="s">
        <v>889</v>
      </c>
      <c r="B109" s="69" t="s">
        <v>653</v>
      </c>
      <c r="C109" s="67">
        <v>75</v>
      </c>
      <c r="D109" s="68">
        <v>75</v>
      </c>
    </row>
    <row r="110" spans="1:4" x14ac:dyDescent="0.25">
      <c r="A110" s="65" t="s">
        <v>890</v>
      </c>
      <c r="B110" s="69" t="s">
        <v>477</v>
      </c>
      <c r="C110" s="67">
        <v>75</v>
      </c>
      <c r="D110" s="68">
        <v>75</v>
      </c>
    </row>
    <row r="111" spans="1:4" x14ac:dyDescent="0.25">
      <c r="A111" s="65" t="s">
        <v>891</v>
      </c>
      <c r="B111" s="69" t="s">
        <v>51</v>
      </c>
      <c r="C111" s="67">
        <v>75</v>
      </c>
      <c r="D111" s="68">
        <v>75</v>
      </c>
    </row>
    <row r="112" spans="1:4" x14ac:dyDescent="0.25">
      <c r="A112" s="65" t="s">
        <v>892</v>
      </c>
      <c r="B112" s="69" t="s">
        <v>667</v>
      </c>
      <c r="C112" s="67">
        <v>75</v>
      </c>
      <c r="D112" s="68">
        <v>75</v>
      </c>
    </row>
    <row r="113" spans="1:4" x14ac:dyDescent="0.25">
      <c r="A113" s="65" t="s">
        <v>893</v>
      </c>
      <c r="B113" s="69" t="s">
        <v>675</v>
      </c>
      <c r="C113" s="67">
        <v>75</v>
      </c>
      <c r="D113" s="68">
        <v>75</v>
      </c>
    </row>
    <row r="114" spans="1:4" x14ac:dyDescent="0.25">
      <c r="A114" s="65" t="s">
        <v>894</v>
      </c>
      <c r="B114" s="69" t="s">
        <v>341</v>
      </c>
      <c r="C114" s="67">
        <v>75</v>
      </c>
      <c r="D114" s="68">
        <v>75</v>
      </c>
    </row>
    <row r="115" spans="1:4" x14ac:dyDescent="0.25">
      <c r="A115" s="65" t="s">
        <v>895</v>
      </c>
      <c r="B115" s="69" t="s">
        <v>681</v>
      </c>
      <c r="C115" s="67">
        <v>75</v>
      </c>
      <c r="D115" s="68">
        <v>75</v>
      </c>
    </row>
    <row r="116" spans="1:4" x14ac:dyDescent="0.25">
      <c r="A116" s="65" t="s">
        <v>896</v>
      </c>
      <c r="B116" s="69" t="s">
        <v>669</v>
      </c>
      <c r="C116" s="67">
        <v>75</v>
      </c>
      <c r="D116" s="68">
        <v>75</v>
      </c>
    </row>
    <row r="117" spans="1:4" x14ac:dyDescent="0.25">
      <c r="A117" s="65" t="s">
        <v>897</v>
      </c>
      <c r="B117" s="69" t="s">
        <v>695</v>
      </c>
      <c r="C117" s="67">
        <v>75</v>
      </c>
      <c r="D117" s="68">
        <v>75</v>
      </c>
    </row>
    <row r="118" spans="1:4" x14ac:dyDescent="0.25">
      <c r="A118" s="65" t="s">
        <v>898</v>
      </c>
      <c r="B118" s="69" t="s">
        <v>711</v>
      </c>
      <c r="C118" s="67">
        <v>75</v>
      </c>
      <c r="D118" s="68">
        <v>75</v>
      </c>
    </row>
    <row r="119" spans="1:4" x14ac:dyDescent="0.25">
      <c r="A119" s="65" t="s">
        <v>899</v>
      </c>
      <c r="B119" s="69" t="s">
        <v>703</v>
      </c>
      <c r="C119" s="67">
        <v>75</v>
      </c>
      <c r="D119" s="68">
        <v>75</v>
      </c>
    </row>
    <row r="120" spans="1:4" x14ac:dyDescent="0.25">
      <c r="A120" s="65" t="s">
        <v>900</v>
      </c>
      <c r="B120" s="69" t="s">
        <v>701</v>
      </c>
      <c r="C120" s="67">
        <v>75</v>
      </c>
      <c r="D120" s="68">
        <v>75</v>
      </c>
    </row>
    <row r="121" spans="1:4" x14ac:dyDescent="0.25">
      <c r="A121" s="65" t="s">
        <v>901</v>
      </c>
      <c r="B121" s="69" t="s">
        <v>367</v>
      </c>
      <c r="C121" s="67">
        <v>75</v>
      </c>
      <c r="D121" s="68">
        <v>75</v>
      </c>
    </row>
    <row r="122" spans="1:4" x14ac:dyDescent="0.25">
      <c r="A122" s="65" t="s">
        <v>902</v>
      </c>
      <c r="B122" s="69" t="s">
        <v>733</v>
      </c>
      <c r="C122" s="67">
        <v>75</v>
      </c>
      <c r="D122" s="68">
        <v>75</v>
      </c>
    </row>
    <row r="123" spans="1:4" x14ac:dyDescent="0.25">
      <c r="A123" s="65" t="s">
        <v>903</v>
      </c>
      <c r="B123" s="69" t="s">
        <v>729</v>
      </c>
      <c r="C123" s="67">
        <v>75</v>
      </c>
      <c r="D123" s="68">
        <v>75</v>
      </c>
    </row>
    <row r="124" spans="1:4" x14ac:dyDescent="0.25">
      <c r="A124" s="65"/>
      <c r="B124" s="69"/>
      <c r="C124" s="67"/>
      <c r="D124" s="68"/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30:D30"/>
    <mergeCell ref="A31:A32"/>
    <mergeCell ref="B31:B32"/>
    <mergeCell ref="C31:C32"/>
    <mergeCell ref="D31:D32"/>
    <mergeCell ref="A1:D1"/>
    <mergeCell ref="A2:D2"/>
    <mergeCell ref="A3:A4"/>
    <mergeCell ref="B3:B4"/>
    <mergeCell ref="C3:C4"/>
    <mergeCell ref="D3:D4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65"/>
      <c r="B1" s="166"/>
      <c r="C1" s="166"/>
      <c r="D1" s="166"/>
      <c r="E1" s="166"/>
    </row>
    <row r="2" spans="1:5" ht="60" customHeight="1" thickBot="1" x14ac:dyDescent="0.3">
      <c r="A2" s="167" t="str">
        <f>"INTEREST RATE FUTURES INTER-COMMODITY SPREAD CHARGES EFFECTIVE ON "&amp;'OPTIONS - MARGIN INTERVALS'!A1</f>
        <v>INTEREST RATE FUTURES INTER-COMMODITY SPREAD CHARGES EFFECTIVE ON MAY 7, 2026</v>
      </c>
      <c r="B2" s="168"/>
      <c r="C2" s="168"/>
      <c r="D2" s="168"/>
      <c r="E2" s="168"/>
    </row>
    <row r="3" spans="1:5" x14ac:dyDescent="0.25">
      <c r="A3" s="169" t="s">
        <v>24</v>
      </c>
      <c r="B3" s="170" t="s">
        <v>39</v>
      </c>
      <c r="C3" s="170" t="s">
        <v>40</v>
      </c>
      <c r="D3" s="172" t="s">
        <v>25</v>
      </c>
      <c r="E3" s="170" t="s">
        <v>26</v>
      </c>
    </row>
    <row r="4" spans="1:5" ht="34.5" customHeight="1" x14ac:dyDescent="0.25">
      <c r="A4" s="158"/>
      <c r="B4" s="171"/>
      <c r="C4" s="171"/>
      <c r="D4" s="160"/>
      <c r="E4" s="171"/>
    </row>
    <row r="5" spans="1:5" x14ac:dyDescent="0.25">
      <c r="A5" s="75" t="s">
        <v>971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972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973</v>
      </c>
      <c r="B7" s="98">
        <v>1</v>
      </c>
      <c r="C7" s="99">
        <v>3</v>
      </c>
      <c r="D7" s="76">
        <v>0.69000000000000006</v>
      </c>
      <c r="E7" s="77">
        <v>0.69000000000000006</v>
      </c>
    </row>
    <row r="8" spans="1:5" x14ac:dyDescent="0.25">
      <c r="A8" s="75" t="s">
        <v>974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975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976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977</v>
      </c>
      <c r="B11" s="98">
        <v>2</v>
      </c>
      <c r="C11" s="99">
        <v>1</v>
      </c>
      <c r="D11" s="76">
        <v>0.04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7" t="str">
        <f>"INDEX, SECTORIAL AND SHARE FUTURES INTER-COMMODITY SPREAD CHARGES EFFECTIVE ON "&amp;'OPTIONS - MARGIN INTERVALS'!A1</f>
        <v>INDEX, SECTORIAL AND SHARE FUTURES INTER-COMMODITY SPREAD CHARGES EFFECTIVE ON MAY 7, 2026</v>
      </c>
      <c r="B17" s="168"/>
      <c r="C17" s="168"/>
      <c r="D17" s="168"/>
      <c r="E17" s="168"/>
    </row>
    <row r="18" spans="1:5" ht="12.75" customHeight="1" x14ac:dyDescent="0.25">
      <c r="A18" s="169" t="s">
        <v>24</v>
      </c>
      <c r="B18" s="170" t="s">
        <v>39</v>
      </c>
      <c r="C18" s="170" t="s">
        <v>40</v>
      </c>
      <c r="D18" s="172" t="s">
        <v>25</v>
      </c>
      <c r="E18" s="170" t="s">
        <v>26</v>
      </c>
    </row>
    <row r="19" spans="1:5" ht="45.75" customHeight="1" x14ac:dyDescent="0.25">
      <c r="A19" s="158"/>
      <c r="B19" s="171"/>
      <c r="C19" s="171"/>
      <c r="D19" s="160"/>
      <c r="E19" s="171"/>
    </row>
    <row r="20" spans="1:5" x14ac:dyDescent="0.25">
      <c r="A20" s="75" t="s">
        <v>978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979</v>
      </c>
      <c r="B21" s="98">
        <v>1</v>
      </c>
      <c r="C21" s="99">
        <v>2</v>
      </c>
      <c r="D21" s="76">
        <v>0.9</v>
      </c>
      <c r="E21" s="77">
        <v>0.9</v>
      </c>
    </row>
    <row r="22" spans="1:5" x14ac:dyDescent="0.25">
      <c r="A22" s="75" t="s">
        <v>980</v>
      </c>
      <c r="B22" s="98">
        <v>1</v>
      </c>
      <c r="C22" s="99">
        <v>32</v>
      </c>
      <c r="D22" s="76">
        <v>0.9</v>
      </c>
      <c r="E22" s="77">
        <v>0.9</v>
      </c>
    </row>
    <row r="23" spans="1:5" x14ac:dyDescent="0.25">
      <c r="A23" s="75" t="s">
        <v>981</v>
      </c>
      <c r="B23" s="98">
        <v>1</v>
      </c>
      <c r="C23" s="99">
        <v>16</v>
      </c>
      <c r="D23" s="76">
        <v>0.9</v>
      </c>
      <c r="E23" s="77">
        <v>0.9</v>
      </c>
    </row>
    <row r="24" spans="1:5" x14ac:dyDescent="0.25">
      <c r="A24" s="75" t="s">
        <v>982</v>
      </c>
      <c r="B24" s="98">
        <v>1</v>
      </c>
      <c r="C24" s="99">
        <v>31</v>
      </c>
      <c r="D24" s="76">
        <v>0.9</v>
      </c>
      <c r="E24" s="77">
        <v>0.9</v>
      </c>
    </row>
    <row r="25" spans="1:5" x14ac:dyDescent="0.25">
      <c r="A25" s="75" t="s">
        <v>983</v>
      </c>
      <c r="B25" s="98">
        <v>1</v>
      </c>
      <c r="C25" s="99">
        <v>20</v>
      </c>
      <c r="D25" s="76">
        <v>0.9</v>
      </c>
      <c r="E25" s="77">
        <v>0.9</v>
      </c>
    </row>
    <row r="26" spans="1:5" x14ac:dyDescent="0.25">
      <c r="A26" s="75" t="s">
        <v>984</v>
      </c>
      <c r="B26" s="98">
        <v>1</v>
      </c>
      <c r="C26" s="99">
        <v>80</v>
      </c>
      <c r="D26" s="76">
        <v>0.9</v>
      </c>
      <c r="E26" s="77">
        <v>0.9</v>
      </c>
    </row>
    <row r="27" spans="1:5" x14ac:dyDescent="0.25">
      <c r="A27" s="75" t="s">
        <v>985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986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987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988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989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990</v>
      </c>
      <c r="B32" s="98">
        <v>1</v>
      </c>
      <c r="C32" s="99">
        <v>11</v>
      </c>
      <c r="D32" s="76">
        <v>0.89</v>
      </c>
      <c r="E32" s="77">
        <v>0.89</v>
      </c>
    </row>
    <row r="33" spans="1:5" x14ac:dyDescent="0.25">
      <c r="A33" s="75" t="s">
        <v>991</v>
      </c>
      <c r="B33" s="98">
        <v>1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992</v>
      </c>
      <c r="B34" s="98">
        <v>4</v>
      </c>
      <c r="C34" s="99">
        <v>1</v>
      </c>
      <c r="D34" s="76">
        <v>0.89</v>
      </c>
      <c r="E34" s="77">
        <v>0.89</v>
      </c>
    </row>
    <row r="35" spans="1:5" x14ac:dyDescent="0.25">
      <c r="A35" s="75" t="s">
        <v>993</v>
      </c>
      <c r="B35" s="98">
        <v>1</v>
      </c>
      <c r="C35" s="99">
        <v>20</v>
      </c>
      <c r="D35" s="76">
        <v>0.88</v>
      </c>
      <c r="E35" s="77">
        <v>0.88</v>
      </c>
    </row>
    <row r="36" spans="1:5" x14ac:dyDescent="0.25">
      <c r="A36" s="75" t="s">
        <v>994</v>
      </c>
      <c r="B36" s="98">
        <v>1</v>
      </c>
      <c r="C36" s="99">
        <v>17</v>
      </c>
      <c r="D36" s="76">
        <v>0.88</v>
      </c>
      <c r="E36" s="77">
        <v>0.88</v>
      </c>
    </row>
    <row r="37" spans="1:5" x14ac:dyDescent="0.25">
      <c r="A37" s="75" t="s">
        <v>995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996</v>
      </c>
      <c r="B38" s="98">
        <v>1</v>
      </c>
      <c r="C38" s="99">
        <v>80</v>
      </c>
      <c r="D38" s="76">
        <v>0.87</v>
      </c>
      <c r="E38" s="77">
        <v>0.87</v>
      </c>
    </row>
    <row r="39" spans="1:5" x14ac:dyDescent="0.25">
      <c r="A39" s="75" t="s">
        <v>997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998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999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1000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1001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1002</v>
      </c>
      <c r="B44" s="98">
        <v>1</v>
      </c>
      <c r="C44" s="99">
        <v>1</v>
      </c>
      <c r="D44" s="76">
        <v>0.87</v>
      </c>
      <c r="E44" s="77">
        <v>0.86</v>
      </c>
    </row>
    <row r="45" spans="1:5" x14ac:dyDescent="0.25">
      <c r="A45" s="75" t="s">
        <v>1003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1004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1005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1006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1007</v>
      </c>
      <c r="B49" s="98">
        <v>1</v>
      </c>
      <c r="C49" s="99">
        <v>33</v>
      </c>
      <c r="D49" s="76">
        <v>0.84</v>
      </c>
      <c r="E49" s="77">
        <v>0.84</v>
      </c>
    </row>
    <row r="50" spans="1:5" x14ac:dyDescent="0.25">
      <c r="A50" s="75" t="s">
        <v>1008</v>
      </c>
      <c r="B50" s="98">
        <v>1</v>
      </c>
      <c r="C50" s="99">
        <v>27</v>
      </c>
      <c r="D50" s="76">
        <v>0.84</v>
      </c>
      <c r="E50" s="77">
        <v>0.84</v>
      </c>
    </row>
    <row r="51" spans="1:5" x14ac:dyDescent="0.25">
      <c r="A51" s="75" t="s">
        <v>1009</v>
      </c>
      <c r="B51" s="98">
        <v>1</v>
      </c>
      <c r="C51" s="99">
        <v>2</v>
      </c>
      <c r="D51" s="76">
        <v>0.84</v>
      </c>
      <c r="E51" s="77">
        <v>0.84</v>
      </c>
    </row>
    <row r="52" spans="1:5" x14ac:dyDescent="0.25">
      <c r="A52" s="75" t="s">
        <v>1010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1011</v>
      </c>
      <c r="B53" s="98">
        <v>1</v>
      </c>
      <c r="C53" s="99">
        <v>2</v>
      </c>
      <c r="D53" s="76">
        <v>0.82000000000000006</v>
      </c>
      <c r="E53" s="77">
        <v>0.81</v>
      </c>
    </row>
    <row r="54" spans="1:5" x14ac:dyDescent="0.25">
      <c r="A54" s="75" t="s">
        <v>1012</v>
      </c>
      <c r="B54" s="98">
        <v>1</v>
      </c>
      <c r="C54" s="99">
        <v>2</v>
      </c>
      <c r="D54" s="76">
        <v>0.81</v>
      </c>
      <c r="E54" s="77">
        <v>0.81</v>
      </c>
    </row>
    <row r="55" spans="1:5" x14ac:dyDescent="0.25">
      <c r="A55" s="75" t="s">
        <v>1013</v>
      </c>
      <c r="B55" s="98">
        <v>1</v>
      </c>
      <c r="C55" s="99">
        <v>18</v>
      </c>
      <c r="D55" s="76">
        <v>0.8</v>
      </c>
      <c r="E55" s="77">
        <v>0.8</v>
      </c>
    </row>
    <row r="56" spans="1:5" x14ac:dyDescent="0.25">
      <c r="A56" s="75" t="s">
        <v>1014</v>
      </c>
      <c r="B56" s="98">
        <v>1</v>
      </c>
      <c r="C56" s="99">
        <v>31</v>
      </c>
      <c r="D56" s="76">
        <v>0.79</v>
      </c>
      <c r="E56" s="77">
        <v>0.79</v>
      </c>
    </row>
    <row r="57" spans="1:5" x14ac:dyDescent="0.25">
      <c r="A57" s="75" t="s">
        <v>1015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1016</v>
      </c>
      <c r="B58" s="98">
        <v>3</v>
      </c>
      <c r="C58" s="99">
        <v>1</v>
      </c>
      <c r="D58" s="76">
        <v>0.74</v>
      </c>
      <c r="E58" s="77">
        <v>0.74</v>
      </c>
    </row>
    <row r="59" spans="1:5" x14ac:dyDescent="0.25">
      <c r="A59" s="75" t="s">
        <v>1017</v>
      </c>
      <c r="B59" s="98">
        <v>1</v>
      </c>
      <c r="C59" s="99">
        <v>9</v>
      </c>
      <c r="D59" s="76">
        <v>0.73</v>
      </c>
      <c r="E59" s="77">
        <v>0.73</v>
      </c>
    </row>
    <row r="60" spans="1:5" x14ac:dyDescent="0.25">
      <c r="A60" s="75" t="s">
        <v>1018</v>
      </c>
      <c r="B60" s="98">
        <v>1</v>
      </c>
      <c r="C60" s="99">
        <v>15</v>
      </c>
      <c r="D60" s="76">
        <v>0.73</v>
      </c>
      <c r="E60" s="77">
        <v>0.73</v>
      </c>
    </row>
    <row r="61" spans="1:5" x14ac:dyDescent="0.25">
      <c r="A61" s="75" t="s">
        <v>1019</v>
      </c>
      <c r="B61" s="98">
        <v>1</v>
      </c>
      <c r="C61" s="99">
        <v>9</v>
      </c>
      <c r="D61" s="76">
        <v>0.71</v>
      </c>
      <c r="E61" s="77">
        <v>0.71</v>
      </c>
    </row>
    <row r="62" spans="1:5" x14ac:dyDescent="0.25">
      <c r="A62" s="75" t="s">
        <v>1020</v>
      </c>
      <c r="B62" s="98">
        <v>1</v>
      </c>
      <c r="C62" s="99">
        <v>9</v>
      </c>
      <c r="D62" s="76">
        <v>0.70000000000000007</v>
      </c>
      <c r="E62" s="77">
        <v>0.70000000000000007</v>
      </c>
    </row>
    <row r="63" spans="1:5" x14ac:dyDescent="0.25">
      <c r="A63" s="75" t="s">
        <v>1021</v>
      </c>
      <c r="B63" s="98">
        <v>1</v>
      </c>
      <c r="C63" s="99">
        <v>7</v>
      </c>
      <c r="D63" s="76">
        <v>0.70000000000000007</v>
      </c>
      <c r="E63" s="77">
        <v>0.70000000000000007</v>
      </c>
    </row>
    <row r="64" spans="1:5" x14ac:dyDescent="0.25">
      <c r="A64" s="75" t="s">
        <v>1022</v>
      </c>
      <c r="B64" s="98">
        <v>1</v>
      </c>
      <c r="C64" s="99">
        <v>34</v>
      </c>
      <c r="D64" s="76">
        <v>0.71</v>
      </c>
      <c r="E64" s="77">
        <v>0.70000000000000007</v>
      </c>
    </row>
    <row r="65" spans="1:5" x14ac:dyDescent="0.25">
      <c r="A65" s="75" t="s">
        <v>1023</v>
      </c>
      <c r="B65" s="98">
        <v>1</v>
      </c>
      <c r="C65" s="99">
        <v>4</v>
      </c>
      <c r="D65" s="76">
        <v>0.70000000000000007</v>
      </c>
      <c r="E65" s="77">
        <v>0.70000000000000007</v>
      </c>
    </row>
    <row r="66" spans="1:5" x14ac:dyDescent="0.25">
      <c r="A66" s="75" t="s">
        <v>1024</v>
      </c>
      <c r="B66" s="98">
        <v>1</v>
      </c>
      <c r="C66" s="99">
        <v>29</v>
      </c>
      <c r="D66" s="76">
        <v>0.70000000000000007</v>
      </c>
      <c r="E66" s="77">
        <v>0.70000000000000007</v>
      </c>
    </row>
    <row r="67" spans="1:5" x14ac:dyDescent="0.25">
      <c r="A67" s="75" t="s">
        <v>1025</v>
      </c>
      <c r="B67" s="98">
        <v>1</v>
      </c>
      <c r="C67" s="99">
        <v>22</v>
      </c>
      <c r="D67" s="76">
        <v>0.69000000000000006</v>
      </c>
      <c r="E67" s="77">
        <v>0.69000000000000006</v>
      </c>
    </row>
    <row r="68" spans="1:5" x14ac:dyDescent="0.25">
      <c r="A68" s="75" t="s">
        <v>1026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1027</v>
      </c>
      <c r="B69" s="98">
        <v>1</v>
      </c>
      <c r="C69" s="99">
        <v>20</v>
      </c>
      <c r="D69" s="76">
        <v>0.69000000000000006</v>
      </c>
      <c r="E69" s="77">
        <v>0.69000000000000006</v>
      </c>
    </row>
    <row r="70" spans="1:5" x14ac:dyDescent="0.25">
      <c r="A70" s="75" t="s">
        <v>1028</v>
      </c>
      <c r="B70" s="98">
        <v>2</v>
      </c>
      <c r="C70" s="99">
        <v>1</v>
      </c>
      <c r="D70" s="76">
        <v>0.69000000000000006</v>
      </c>
      <c r="E70" s="77">
        <v>0.69000000000000006</v>
      </c>
    </row>
    <row r="71" spans="1:5" x14ac:dyDescent="0.25">
      <c r="A71" s="75" t="s">
        <v>1029</v>
      </c>
      <c r="B71" s="98">
        <v>1</v>
      </c>
      <c r="C71" s="99">
        <v>38</v>
      </c>
      <c r="D71" s="76">
        <v>0.68</v>
      </c>
      <c r="E71" s="77">
        <v>0.68</v>
      </c>
    </row>
    <row r="72" spans="1:5" x14ac:dyDescent="0.25">
      <c r="A72" s="75" t="s">
        <v>1030</v>
      </c>
      <c r="B72" s="98">
        <v>1</v>
      </c>
      <c r="C72" s="99">
        <v>36</v>
      </c>
      <c r="D72" s="76">
        <v>0.68</v>
      </c>
      <c r="E72" s="77">
        <v>0.68</v>
      </c>
    </row>
    <row r="73" spans="1:5" x14ac:dyDescent="0.25">
      <c r="A73" s="75" t="s">
        <v>1031</v>
      </c>
      <c r="B73" s="98">
        <v>1</v>
      </c>
      <c r="C73" s="99">
        <v>9</v>
      </c>
      <c r="D73" s="76">
        <v>0.68</v>
      </c>
      <c r="E73" s="77">
        <v>0.68</v>
      </c>
    </row>
    <row r="74" spans="1:5" x14ac:dyDescent="0.25">
      <c r="A74" s="75" t="s">
        <v>1032</v>
      </c>
      <c r="B74" s="98">
        <v>1</v>
      </c>
      <c r="C74" s="99">
        <v>4</v>
      </c>
      <c r="D74" s="76">
        <v>0.68</v>
      </c>
      <c r="E74" s="77">
        <v>0.68</v>
      </c>
    </row>
    <row r="75" spans="1:5" x14ac:dyDescent="0.25">
      <c r="A75" s="75" t="s">
        <v>1033</v>
      </c>
      <c r="B75" s="98">
        <v>1</v>
      </c>
      <c r="C75" s="99">
        <v>10</v>
      </c>
      <c r="D75" s="76">
        <v>0.68</v>
      </c>
      <c r="E75" s="77">
        <v>0.68</v>
      </c>
    </row>
    <row r="76" spans="1:5" x14ac:dyDescent="0.25">
      <c r="A76" s="75" t="s">
        <v>1034</v>
      </c>
      <c r="B76" s="98">
        <v>1</v>
      </c>
      <c r="C76" s="99">
        <v>39</v>
      </c>
      <c r="D76" s="76">
        <v>0.68</v>
      </c>
      <c r="E76" s="77">
        <v>0.68</v>
      </c>
    </row>
    <row r="77" spans="1:5" x14ac:dyDescent="0.25">
      <c r="A77" s="75" t="s">
        <v>1035</v>
      </c>
      <c r="B77" s="98">
        <v>9</v>
      </c>
      <c r="C77" s="99">
        <v>1</v>
      </c>
      <c r="D77" s="76">
        <v>0.68</v>
      </c>
      <c r="E77" s="77">
        <v>0.68</v>
      </c>
    </row>
    <row r="78" spans="1:5" x14ac:dyDescent="0.25">
      <c r="A78" s="75" t="s">
        <v>1036</v>
      </c>
      <c r="B78" s="98">
        <v>1</v>
      </c>
      <c r="C78" s="99">
        <v>6</v>
      </c>
      <c r="D78" s="76">
        <v>0.67</v>
      </c>
      <c r="E78" s="77">
        <v>0.67</v>
      </c>
    </row>
    <row r="79" spans="1:5" x14ac:dyDescent="0.25">
      <c r="A79" s="75" t="s">
        <v>1037</v>
      </c>
      <c r="B79" s="98">
        <v>1</v>
      </c>
      <c r="C79" s="99">
        <v>56</v>
      </c>
      <c r="D79" s="76">
        <v>0.67</v>
      </c>
      <c r="E79" s="77">
        <v>0.67</v>
      </c>
    </row>
    <row r="80" spans="1:5" x14ac:dyDescent="0.25">
      <c r="A80" s="75" t="s">
        <v>1038</v>
      </c>
      <c r="B80" s="98">
        <v>1</v>
      </c>
      <c r="C80" s="99">
        <v>10</v>
      </c>
      <c r="D80" s="76">
        <v>0.67</v>
      </c>
      <c r="E80" s="77">
        <v>0.67</v>
      </c>
    </row>
    <row r="81" spans="1:5" x14ac:dyDescent="0.25">
      <c r="A81" s="75" t="s">
        <v>1039</v>
      </c>
      <c r="B81" s="98">
        <v>9</v>
      </c>
      <c r="C81" s="99">
        <v>1</v>
      </c>
      <c r="D81" s="76">
        <v>0.68</v>
      </c>
      <c r="E81" s="77">
        <v>0.67</v>
      </c>
    </row>
    <row r="82" spans="1:5" x14ac:dyDescent="0.25">
      <c r="A82" s="75" t="s">
        <v>1040</v>
      </c>
      <c r="B82" s="98">
        <v>1</v>
      </c>
      <c r="C82" s="99">
        <v>2</v>
      </c>
      <c r="D82" s="76">
        <v>0.66</v>
      </c>
      <c r="E82" s="77">
        <v>0.66</v>
      </c>
    </row>
    <row r="83" spans="1:5" x14ac:dyDescent="0.25">
      <c r="A83" s="75" t="s">
        <v>1041</v>
      </c>
      <c r="B83" s="98">
        <v>3</v>
      </c>
      <c r="C83" s="99">
        <v>1</v>
      </c>
      <c r="D83" s="76">
        <v>0.66</v>
      </c>
      <c r="E83" s="77">
        <v>0.66</v>
      </c>
    </row>
    <row r="84" spans="1:5" x14ac:dyDescent="0.25">
      <c r="A84" s="75" t="s">
        <v>1042</v>
      </c>
      <c r="B84" s="98">
        <v>1</v>
      </c>
      <c r="C84" s="99">
        <v>2</v>
      </c>
      <c r="D84" s="76">
        <v>0.67</v>
      </c>
      <c r="E84" s="77">
        <v>0.66</v>
      </c>
    </row>
    <row r="85" spans="1:5" x14ac:dyDescent="0.25">
      <c r="A85" s="75" t="s">
        <v>1043</v>
      </c>
      <c r="B85" s="98">
        <v>1</v>
      </c>
      <c r="C85" s="99">
        <v>6</v>
      </c>
      <c r="D85" s="76">
        <v>0.66</v>
      </c>
      <c r="E85" s="77">
        <v>0.66</v>
      </c>
    </row>
    <row r="86" spans="1:5" x14ac:dyDescent="0.25">
      <c r="A86" s="75" t="s">
        <v>1044</v>
      </c>
      <c r="B86" s="98">
        <v>1</v>
      </c>
      <c r="C86" s="99">
        <v>34</v>
      </c>
      <c r="D86" s="76">
        <v>0.66</v>
      </c>
      <c r="E86" s="77">
        <v>0.66</v>
      </c>
    </row>
    <row r="87" spans="1:5" x14ac:dyDescent="0.25">
      <c r="A87" s="75" t="s">
        <v>1045</v>
      </c>
      <c r="B87" s="98">
        <v>1</v>
      </c>
      <c r="C87" s="99">
        <v>12</v>
      </c>
      <c r="D87" s="76">
        <v>0.66</v>
      </c>
      <c r="E87" s="77">
        <v>0.66</v>
      </c>
    </row>
    <row r="88" spans="1:5" x14ac:dyDescent="0.25">
      <c r="A88" s="75" t="s">
        <v>1046</v>
      </c>
      <c r="B88" s="98">
        <v>1</v>
      </c>
      <c r="C88" s="99">
        <v>46</v>
      </c>
      <c r="D88" s="76">
        <v>0.66</v>
      </c>
      <c r="E88" s="77">
        <v>0.66</v>
      </c>
    </row>
    <row r="89" spans="1:5" x14ac:dyDescent="0.25">
      <c r="A89" s="75" t="s">
        <v>1047</v>
      </c>
      <c r="B89" s="98">
        <v>1</v>
      </c>
      <c r="C89" s="99">
        <v>12</v>
      </c>
      <c r="D89" s="76">
        <v>0.66</v>
      </c>
      <c r="E89" s="77">
        <v>0.66</v>
      </c>
    </row>
    <row r="90" spans="1:5" x14ac:dyDescent="0.25">
      <c r="A90" s="75" t="s">
        <v>1048</v>
      </c>
      <c r="B90" s="98">
        <v>2</v>
      </c>
      <c r="C90" s="99">
        <v>1</v>
      </c>
      <c r="D90" s="76">
        <v>0.66</v>
      </c>
      <c r="E90" s="77">
        <v>0.66</v>
      </c>
    </row>
    <row r="91" spans="1:5" x14ac:dyDescent="0.25">
      <c r="A91" s="75" t="s">
        <v>1049</v>
      </c>
      <c r="B91" s="98">
        <v>1</v>
      </c>
      <c r="C91" s="99">
        <v>2</v>
      </c>
      <c r="D91" s="76">
        <v>0.66</v>
      </c>
      <c r="E91" s="77">
        <v>0.66</v>
      </c>
    </row>
    <row r="92" spans="1:5" x14ac:dyDescent="0.25">
      <c r="A92" s="75" t="s">
        <v>1050</v>
      </c>
      <c r="B92" s="98">
        <v>2</v>
      </c>
      <c r="C92" s="99">
        <v>1</v>
      </c>
      <c r="D92" s="76">
        <v>0.65</v>
      </c>
      <c r="E92" s="77">
        <v>0.65</v>
      </c>
    </row>
    <row r="93" spans="1:5" x14ac:dyDescent="0.25">
      <c r="A93" s="75" t="s">
        <v>1051</v>
      </c>
      <c r="B93" s="98">
        <v>1</v>
      </c>
      <c r="C93" s="99">
        <v>2</v>
      </c>
      <c r="D93" s="76">
        <v>0.65</v>
      </c>
      <c r="E93" s="77">
        <v>0.65</v>
      </c>
    </row>
    <row r="94" spans="1:5" x14ac:dyDescent="0.25">
      <c r="A94" s="75" t="s">
        <v>1052</v>
      </c>
      <c r="B94" s="98">
        <v>2</v>
      </c>
      <c r="C94" s="99">
        <v>1</v>
      </c>
      <c r="D94" s="76">
        <v>0.65</v>
      </c>
      <c r="E94" s="77">
        <v>0.65</v>
      </c>
    </row>
    <row r="95" spans="1:5" x14ac:dyDescent="0.25">
      <c r="A95" s="75" t="s">
        <v>1053</v>
      </c>
      <c r="B95" s="98">
        <v>1</v>
      </c>
      <c r="C95" s="99">
        <v>1</v>
      </c>
      <c r="D95" s="76">
        <v>0.63</v>
      </c>
      <c r="E95" s="77">
        <v>0.64</v>
      </c>
    </row>
    <row r="96" spans="1:5" x14ac:dyDescent="0.25">
      <c r="A96" s="75" t="s">
        <v>1054</v>
      </c>
      <c r="B96" s="98">
        <v>5</v>
      </c>
      <c r="C96" s="99">
        <v>1</v>
      </c>
      <c r="D96" s="76">
        <v>0.64</v>
      </c>
      <c r="E96" s="77">
        <v>0.64</v>
      </c>
    </row>
    <row r="97" spans="1:5" x14ac:dyDescent="0.25">
      <c r="A97" s="75" t="s">
        <v>1055</v>
      </c>
      <c r="B97" s="98">
        <v>2</v>
      </c>
      <c r="C97" s="99">
        <v>1</v>
      </c>
      <c r="D97" s="76">
        <v>0.64</v>
      </c>
      <c r="E97" s="77">
        <v>0.64</v>
      </c>
    </row>
    <row r="98" spans="1:5" x14ac:dyDescent="0.25">
      <c r="A98" s="75" t="s">
        <v>1056</v>
      </c>
      <c r="B98" s="98">
        <v>1</v>
      </c>
      <c r="C98" s="99">
        <v>2</v>
      </c>
      <c r="D98" s="76">
        <v>0.63</v>
      </c>
      <c r="E98" s="77">
        <v>0.63</v>
      </c>
    </row>
    <row r="99" spans="1:5" x14ac:dyDescent="0.25">
      <c r="A99" s="75" t="s">
        <v>1057</v>
      </c>
      <c r="B99" s="98">
        <v>1</v>
      </c>
      <c r="C99" s="99">
        <v>143</v>
      </c>
      <c r="D99" s="76">
        <v>0.63</v>
      </c>
      <c r="E99" s="77">
        <v>0.63</v>
      </c>
    </row>
    <row r="100" spans="1:5" x14ac:dyDescent="0.25">
      <c r="A100" s="75" t="s">
        <v>1058</v>
      </c>
      <c r="B100" s="98">
        <v>1</v>
      </c>
      <c r="C100" s="99">
        <v>4</v>
      </c>
      <c r="D100" s="76">
        <v>0.63</v>
      </c>
      <c r="E100" s="77">
        <v>0.63</v>
      </c>
    </row>
    <row r="101" spans="1:5" x14ac:dyDescent="0.25">
      <c r="A101" s="75" t="s">
        <v>1059</v>
      </c>
      <c r="B101" s="98">
        <v>1</v>
      </c>
      <c r="C101" s="99">
        <v>30</v>
      </c>
      <c r="D101" s="76">
        <v>0.63</v>
      </c>
      <c r="E101" s="77">
        <v>0.63</v>
      </c>
    </row>
    <row r="102" spans="1:5" x14ac:dyDescent="0.25">
      <c r="A102" s="75" t="s">
        <v>1060</v>
      </c>
      <c r="B102" s="98">
        <v>1</v>
      </c>
      <c r="C102" s="99">
        <v>41</v>
      </c>
      <c r="D102" s="76">
        <v>0.63</v>
      </c>
      <c r="E102" s="77">
        <v>0.63</v>
      </c>
    </row>
    <row r="103" spans="1:5" x14ac:dyDescent="0.25">
      <c r="A103" s="75" t="s">
        <v>1061</v>
      </c>
      <c r="B103" s="98">
        <v>1</v>
      </c>
      <c r="C103" s="99">
        <v>3</v>
      </c>
      <c r="D103" s="76">
        <v>0.63</v>
      </c>
      <c r="E103" s="77">
        <v>0.63</v>
      </c>
    </row>
    <row r="104" spans="1:5" x14ac:dyDescent="0.25">
      <c r="A104" s="75" t="s">
        <v>1062</v>
      </c>
      <c r="B104" s="98">
        <v>1</v>
      </c>
      <c r="C104" s="99">
        <v>20</v>
      </c>
      <c r="D104" s="76">
        <v>0.63</v>
      </c>
      <c r="E104" s="77">
        <v>0.63</v>
      </c>
    </row>
    <row r="105" spans="1:5" x14ac:dyDescent="0.25">
      <c r="A105" s="75" t="s">
        <v>1063</v>
      </c>
      <c r="B105" s="98">
        <v>1</v>
      </c>
      <c r="C105" s="99">
        <v>16</v>
      </c>
      <c r="D105" s="76">
        <v>0.63</v>
      </c>
      <c r="E105" s="77">
        <v>0.63</v>
      </c>
    </row>
    <row r="106" spans="1:5" x14ac:dyDescent="0.25">
      <c r="A106" s="75" t="s">
        <v>1064</v>
      </c>
      <c r="B106" s="98">
        <v>1</v>
      </c>
      <c r="C106" s="99">
        <v>1</v>
      </c>
      <c r="D106" s="76">
        <v>0.63</v>
      </c>
      <c r="E106" s="77">
        <v>0.63</v>
      </c>
    </row>
    <row r="107" spans="1:5" x14ac:dyDescent="0.25">
      <c r="A107" s="75" t="s">
        <v>1065</v>
      </c>
      <c r="B107" s="98">
        <v>1</v>
      </c>
      <c r="C107" s="99">
        <v>1</v>
      </c>
      <c r="D107" s="76">
        <v>0.63</v>
      </c>
      <c r="E107" s="77">
        <v>0.63</v>
      </c>
    </row>
    <row r="108" spans="1:5" x14ac:dyDescent="0.25">
      <c r="A108" s="75" t="s">
        <v>1066</v>
      </c>
      <c r="B108" s="98">
        <v>1</v>
      </c>
      <c r="C108" s="99">
        <v>7</v>
      </c>
      <c r="D108" s="76">
        <v>0.62</v>
      </c>
      <c r="E108" s="77">
        <v>0.62</v>
      </c>
    </row>
    <row r="109" spans="1:5" x14ac:dyDescent="0.25">
      <c r="A109" s="75" t="s">
        <v>1067</v>
      </c>
      <c r="B109" s="98">
        <v>1</v>
      </c>
      <c r="C109" s="99">
        <v>28</v>
      </c>
      <c r="D109" s="76">
        <v>0.62</v>
      </c>
      <c r="E109" s="77">
        <v>0.62</v>
      </c>
    </row>
    <row r="110" spans="1:5" x14ac:dyDescent="0.25">
      <c r="A110" s="75" t="s">
        <v>1068</v>
      </c>
      <c r="B110" s="98">
        <v>2</v>
      </c>
      <c r="C110" s="99">
        <v>1</v>
      </c>
      <c r="D110" s="76">
        <v>0.61</v>
      </c>
      <c r="E110" s="77">
        <v>0.61</v>
      </c>
    </row>
    <row r="111" spans="1:5" x14ac:dyDescent="0.25">
      <c r="A111" s="75" t="s">
        <v>1069</v>
      </c>
      <c r="B111" s="98">
        <v>1</v>
      </c>
      <c r="C111" s="99">
        <v>1</v>
      </c>
      <c r="D111" s="76">
        <v>0.61</v>
      </c>
      <c r="E111" s="77">
        <v>0.61</v>
      </c>
    </row>
    <row r="112" spans="1:5" x14ac:dyDescent="0.25">
      <c r="A112" s="75" t="s">
        <v>1070</v>
      </c>
      <c r="B112" s="98">
        <v>1</v>
      </c>
      <c r="C112" s="99">
        <v>34</v>
      </c>
      <c r="D112" s="76">
        <v>0.62</v>
      </c>
      <c r="E112" s="77">
        <v>0.61</v>
      </c>
    </row>
    <row r="113" spans="1:5" x14ac:dyDescent="0.25">
      <c r="A113" s="75" t="s">
        <v>1071</v>
      </c>
      <c r="B113" s="98">
        <v>1</v>
      </c>
      <c r="C113" s="99">
        <v>6</v>
      </c>
      <c r="D113" s="76">
        <v>0.61</v>
      </c>
      <c r="E113" s="77">
        <v>0.61</v>
      </c>
    </row>
    <row r="114" spans="1:5" x14ac:dyDescent="0.25">
      <c r="A114" s="75" t="s">
        <v>1072</v>
      </c>
      <c r="B114" s="98">
        <v>1</v>
      </c>
      <c r="C114" s="99">
        <v>18</v>
      </c>
      <c r="D114" s="76">
        <v>0.61</v>
      </c>
      <c r="E114" s="77">
        <v>0.61</v>
      </c>
    </row>
    <row r="115" spans="1:5" x14ac:dyDescent="0.25">
      <c r="A115" s="75" t="s">
        <v>1073</v>
      </c>
      <c r="B115" s="98">
        <v>1</v>
      </c>
      <c r="C115" s="99">
        <v>1</v>
      </c>
      <c r="D115" s="76">
        <v>0.61</v>
      </c>
      <c r="E115" s="77">
        <v>0.61</v>
      </c>
    </row>
    <row r="116" spans="1:5" x14ac:dyDescent="0.25">
      <c r="A116" s="75" t="s">
        <v>1074</v>
      </c>
      <c r="B116" s="98">
        <v>6</v>
      </c>
      <c r="C116" s="99">
        <v>1</v>
      </c>
      <c r="D116" s="76">
        <v>0.6</v>
      </c>
      <c r="E116" s="77">
        <v>0.6</v>
      </c>
    </row>
    <row r="117" spans="1:5" x14ac:dyDescent="0.25">
      <c r="A117" s="75" t="s">
        <v>1075</v>
      </c>
      <c r="B117" s="98">
        <v>1</v>
      </c>
      <c r="C117" s="99">
        <v>3</v>
      </c>
      <c r="D117" s="76">
        <v>0.59</v>
      </c>
      <c r="E117" s="77">
        <v>0.59</v>
      </c>
    </row>
    <row r="118" spans="1:5" x14ac:dyDescent="0.25">
      <c r="A118" s="75" t="s">
        <v>1076</v>
      </c>
      <c r="B118" s="98">
        <v>1</v>
      </c>
      <c r="C118" s="99">
        <v>1</v>
      </c>
      <c r="D118" s="76">
        <v>0.59</v>
      </c>
      <c r="E118" s="77">
        <v>0.59</v>
      </c>
    </row>
    <row r="119" spans="1:5" x14ac:dyDescent="0.25">
      <c r="A119" s="75" t="s">
        <v>1077</v>
      </c>
      <c r="B119" s="98">
        <v>1</v>
      </c>
      <c r="C119" s="99">
        <v>14</v>
      </c>
      <c r="D119" s="76">
        <v>0.59</v>
      </c>
      <c r="E119" s="77">
        <v>0.59</v>
      </c>
    </row>
    <row r="120" spans="1:5" x14ac:dyDescent="0.25">
      <c r="A120" s="75" t="s">
        <v>1078</v>
      </c>
      <c r="B120" s="98">
        <v>2</v>
      </c>
      <c r="C120" s="99">
        <v>1</v>
      </c>
      <c r="D120" s="76">
        <v>0.57999999999999996</v>
      </c>
      <c r="E120" s="77">
        <v>0.57999999999999996</v>
      </c>
    </row>
    <row r="121" spans="1:5" x14ac:dyDescent="0.25">
      <c r="A121" s="75" t="s">
        <v>1079</v>
      </c>
      <c r="B121" s="98">
        <v>1</v>
      </c>
      <c r="C121" s="99">
        <v>19</v>
      </c>
      <c r="D121" s="76">
        <v>0.57999999999999996</v>
      </c>
      <c r="E121" s="77">
        <v>0.57999999999999996</v>
      </c>
    </row>
    <row r="122" spans="1:5" x14ac:dyDescent="0.25">
      <c r="A122" s="75" t="s">
        <v>1080</v>
      </c>
      <c r="B122" s="98">
        <v>1</v>
      </c>
      <c r="C122" s="99">
        <v>1</v>
      </c>
      <c r="D122" s="76">
        <v>0.57000000000000006</v>
      </c>
      <c r="E122" s="77">
        <v>0.57000000000000006</v>
      </c>
    </row>
    <row r="123" spans="1:5" x14ac:dyDescent="0.25">
      <c r="A123" s="75" t="s">
        <v>1081</v>
      </c>
      <c r="B123" s="98">
        <v>1</v>
      </c>
      <c r="C123" s="99">
        <v>59</v>
      </c>
      <c r="D123" s="76">
        <v>0.57999999999999996</v>
      </c>
      <c r="E123" s="77">
        <v>0.57000000000000006</v>
      </c>
    </row>
    <row r="124" spans="1:5" x14ac:dyDescent="0.25">
      <c r="A124" s="75" t="s">
        <v>1082</v>
      </c>
      <c r="B124" s="98">
        <v>1</v>
      </c>
      <c r="C124" s="99">
        <v>19</v>
      </c>
      <c r="D124" s="76">
        <v>0.57000000000000006</v>
      </c>
      <c r="E124" s="77">
        <v>0.57000000000000006</v>
      </c>
    </row>
    <row r="125" spans="1:5" x14ac:dyDescent="0.25">
      <c r="A125" s="75" t="s">
        <v>1083</v>
      </c>
      <c r="B125" s="98">
        <v>1</v>
      </c>
      <c r="C125" s="99">
        <v>5</v>
      </c>
      <c r="D125" s="76">
        <v>0.57000000000000006</v>
      </c>
      <c r="E125" s="77">
        <v>0.57000000000000006</v>
      </c>
    </row>
    <row r="126" spans="1:5" x14ac:dyDescent="0.25">
      <c r="A126" s="75" t="s">
        <v>1084</v>
      </c>
      <c r="B126" s="98">
        <v>1</v>
      </c>
      <c r="C126" s="99">
        <v>4</v>
      </c>
      <c r="D126" s="76">
        <v>0.57000000000000006</v>
      </c>
      <c r="E126" s="77">
        <v>0.57000000000000006</v>
      </c>
    </row>
    <row r="127" spans="1:5" x14ac:dyDescent="0.25">
      <c r="A127" s="75" t="s">
        <v>1085</v>
      </c>
      <c r="B127" s="98">
        <v>1</v>
      </c>
      <c r="C127" s="99">
        <v>2</v>
      </c>
      <c r="D127" s="76">
        <v>0.56000000000000005</v>
      </c>
      <c r="E127" s="77">
        <v>0.56000000000000005</v>
      </c>
    </row>
    <row r="128" spans="1:5" x14ac:dyDescent="0.25">
      <c r="A128" s="75" t="s">
        <v>1086</v>
      </c>
      <c r="B128" s="98">
        <v>1</v>
      </c>
      <c r="C128" s="99">
        <v>4</v>
      </c>
      <c r="D128" s="76">
        <v>0.56000000000000005</v>
      </c>
      <c r="E128" s="77">
        <v>0.56000000000000005</v>
      </c>
    </row>
    <row r="129" spans="1:5" x14ac:dyDescent="0.25">
      <c r="A129" s="75" t="s">
        <v>1087</v>
      </c>
      <c r="B129" s="98">
        <v>1</v>
      </c>
      <c r="C129" s="99">
        <v>9</v>
      </c>
      <c r="D129" s="76">
        <v>0.56000000000000005</v>
      </c>
      <c r="E129" s="77">
        <v>0.56000000000000005</v>
      </c>
    </row>
    <row r="130" spans="1:5" x14ac:dyDescent="0.25">
      <c r="A130" s="75" t="s">
        <v>1088</v>
      </c>
      <c r="B130" s="98">
        <v>1</v>
      </c>
      <c r="C130" s="99">
        <v>3</v>
      </c>
      <c r="D130" s="76">
        <v>0.55000000000000004</v>
      </c>
      <c r="E130" s="77">
        <v>0.55000000000000004</v>
      </c>
    </row>
    <row r="131" spans="1:5" x14ac:dyDescent="0.25">
      <c r="A131" s="75" t="s">
        <v>1089</v>
      </c>
      <c r="B131" s="98">
        <v>1</v>
      </c>
      <c r="C131" s="99">
        <v>2</v>
      </c>
      <c r="D131" s="76">
        <v>0.55000000000000004</v>
      </c>
      <c r="E131" s="77">
        <v>0.55000000000000004</v>
      </c>
    </row>
    <row r="132" spans="1:5" x14ac:dyDescent="0.25">
      <c r="A132" s="75" t="s">
        <v>1090</v>
      </c>
      <c r="B132" s="98">
        <v>1</v>
      </c>
      <c r="C132" s="99">
        <v>1</v>
      </c>
      <c r="D132" s="76">
        <v>0.55000000000000004</v>
      </c>
      <c r="E132" s="77">
        <v>0.55000000000000004</v>
      </c>
    </row>
    <row r="133" spans="1:5" x14ac:dyDescent="0.25">
      <c r="A133" s="75" t="s">
        <v>1091</v>
      </c>
      <c r="B133" s="98">
        <v>1</v>
      </c>
      <c r="C133" s="99">
        <v>1</v>
      </c>
      <c r="D133" s="76">
        <v>0.55000000000000004</v>
      </c>
      <c r="E133" s="77">
        <v>0.55000000000000004</v>
      </c>
    </row>
    <row r="134" spans="1:5" x14ac:dyDescent="0.25">
      <c r="A134" s="75" t="s">
        <v>1092</v>
      </c>
      <c r="B134" s="98">
        <v>1</v>
      </c>
      <c r="C134" s="99">
        <v>72</v>
      </c>
      <c r="D134" s="76">
        <v>0.55000000000000004</v>
      </c>
      <c r="E134" s="77">
        <v>0.55000000000000004</v>
      </c>
    </row>
    <row r="135" spans="1:5" x14ac:dyDescent="0.25">
      <c r="A135" s="75" t="s">
        <v>1093</v>
      </c>
      <c r="B135" s="98">
        <v>1</v>
      </c>
      <c r="C135" s="99">
        <v>15</v>
      </c>
      <c r="D135" s="76">
        <v>0.55000000000000004</v>
      </c>
      <c r="E135" s="77">
        <v>0.55000000000000004</v>
      </c>
    </row>
    <row r="136" spans="1:5" x14ac:dyDescent="0.25">
      <c r="A136" s="75" t="s">
        <v>1094</v>
      </c>
      <c r="B136" s="98">
        <v>1</v>
      </c>
      <c r="C136" s="99">
        <v>9</v>
      </c>
      <c r="D136" s="76">
        <v>0.55000000000000004</v>
      </c>
      <c r="E136" s="77">
        <v>0.55000000000000004</v>
      </c>
    </row>
    <row r="137" spans="1:5" x14ac:dyDescent="0.25">
      <c r="A137" s="75" t="s">
        <v>1095</v>
      </c>
      <c r="B137" s="98">
        <v>1</v>
      </c>
      <c r="C137" s="99">
        <v>4</v>
      </c>
      <c r="D137" s="76">
        <v>0.55000000000000004</v>
      </c>
      <c r="E137" s="77">
        <v>0.55000000000000004</v>
      </c>
    </row>
    <row r="138" spans="1:5" x14ac:dyDescent="0.25">
      <c r="A138" s="75" t="s">
        <v>1096</v>
      </c>
      <c r="B138" s="98">
        <v>1</v>
      </c>
      <c r="C138" s="99">
        <v>2</v>
      </c>
      <c r="D138" s="76">
        <v>0.55000000000000004</v>
      </c>
      <c r="E138" s="77">
        <v>0.55000000000000004</v>
      </c>
    </row>
    <row r="139" spans="1:5" x14ac:dyDescent="0.25">
      <c r="A139" s="75" t="s">
        <v>1097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1098</v>
      </c>
      <c r="B140" s="98">
        <v>1</v>
      </c>
      <c r="C140" s="99">
        <v>1</v>
      </c>
      <c r="D140" s="76">
        <v>0.54</v>
      </c>
      <c r="E140" s="77">
        <v>0.54</v>
      </c>
    </row>
    <row r="141" spans="1:5" x14ac:dyDescent="0.25">
      <c r="A141" s="75" t="s">
        <v>1099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1100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1101</v>
      </c>
      <c r="B143" s="98">
        <v>1</v>
      </c>
      <c r="C143" s="99">
        <v>2</v>
      </c>
      <c r="D143" s="76">
        <v>0.53</v>
      </c>
      <c r="E143" s="77">
        <v>0.53</v>
      </c>
    </row>
    <row r="144" spans="1:5" x14ac:dyDescent="0.25">
      <c r="A144" s="75" t="s">
        <v>1102</v>
      </c>
      <c r="B144" s="98">
        <v>1</v>
      </c>
      <c r="C144" s="99">
        <v>10</v>
      </c>
      <c r="D144" s="76">
        <v>0.53</v>
      </c>
      <c r="E144" s="77">
        <v>0.53</v>
      </c>
    </row>
    <row r="145" spans="1:5" x14ac:dyDescent="0.25">
      <c r="A145" s="75" t="s">
        <v>1103</v>
      </c>
      <c r="B145" s="98">
        <v>1</v>
      </c>
      <c r="C145" s="99">
        <v>36</v>
      </c>
      <c r="D145" s="76">
        <v>0.53</v>
      </c>
      <c r="E145" s="77">
        <v>0.53</v>
      </c>
    </row>
    <row r="146" spans="1:5" x14ac:dyDescent="0.25">
      <c r="A146" s="75" t="s">
        <v>1104</v>
      </c>
      <c r="B146" s="98">
        <v>1</v>
      </c>
      <c r="C146" s="99">
        <v>2</v>
      </c>
      <c r="D146" s="76">
        <v>0.53</v>
      </c>
      <c r="E146" s="77">
        <v>0.53</v>
      </c>
    </row>
    <row r="147" spans="1:5" x14ac:dyDescent="0.25">
      <c r="A147" s="75" t="s">
        <v>1105</v>
      </c>
      <c r="B147" s="98">
        <v>1</v>
      </c>
      <c r="C147" s="99">
        <v>1</v>
      </c>
      <c r="D147" s="76">
        <v>0.52</v>
      </c>
      <c r="E147" s="77">
        <v>0.52</v>
      </c>
    </row>
    <row r="148" spans="1:5" x14ac:dyDescent="0.25">
      <c r="A148" s="75" t="s">
        <v>1106</v>
      </c>
      <c r="B148" s="98">
        <v>2</v>
      </c>
      <c r="C148" s="99">
        <v>1</v>
      </c>
      <c r="D148" s="76">
        <v>0.52</v>
      </c>
      <c r="E148" s="77">
        <v>0.52</v>
      </c>
    </row>
    <row r="149" spans="1:5" x14ac:dyDescent="0.25">
      <c r="A149" s="75" t="s">
        <v>1107</v>
      </c>
      <c r="B149" s="98">
        <v>1</v>
      </c>
      <c r="C149" s="99">
        <v>6</v>
      </c>
      <c r="D149" s="76">
        <v>0.52</v>
      </c>
      <c r="E149" s="77">
        <v>0.52</v>
      </c>
    </row>
    <row r="150" spans="1:5" x14ac:dyDescent="0.25">
      <c r="A150" s="75" t="s">
        <v>1108</v>
      </c>
      <c r="B150" s="98">
        <v>1</v>
      </c>
      <c r="C150" s="99">
        <v>39</v>
      </c>
      <c r="D150" s="76">
        <v>0.52</v>
      </c>
      <c r="E150" s="77">
        <v>0.52</v>
      </c>
    </row>
    <row r="151" spans="1:5" x14ac:dyDescent="0.25">
      <c r="A151" s="75" t="s">
        <v>1109</v>
      </c>
      <c r="B151" s="98">
        <v>1</v>
      </c>
      <c r="C151" s="99">
        <v>4</v>
      </c>
      <c r="D151" s="76">
        <v>0.52</v>
      </c>
      <c r="E151" s="77">
        <v>0.52</v>
      </c>
    </row>
    <row r="152" spans="1:5" x14ac:dyDescent="0.25">
      <c r="A152" s="75" t="s">
        <v>1110</v>
      </c>
      <c r="B152" s="98">
        <v>1</v>
      </c>
      <c r="C152" s="99">
        <v>4</v>
      </c>
      <c r="D152" s="76">
        <v>0.52</v>
      </c>
      <c r="E152" s="77">
        <v>0.52</v>
      </c>
    </row>
    <row r="153" spans="1:5" x14ac:dyDescent="0.25">
      <c r="A153" s="75" t="s">
        <v>1111</v>
      </c>
      <c r="B153" s="98">
        <v>1</v>
      </c>
      <c r="C153" s="99">
        <v>2</v>
      </c>
      <c r="D153" s="76">
        <v>0.52</v>
      </c>
      <c r="E153" s="77">
        <v>0.52</v>
      </c>
    </row>
    <row r="154" spans="1:5" x14ac:dyDescent="0.25">
      <c r="A154" s="75" t="s">
        <v>1112</v>
      </c>
      <c r="B154" s="98">
        <v>1</v>
      </c>
      <c r="C154" s="99">
        <v>4</v>
      </c>
      <c r="D154" s="76">
        <v>0.52</v>
      </c>
      <c r="E154" s="77">
        <v>0.52</v>
      </c>
    </row>
    <row r="155" spans="1:5" x14ac:dyDescent="0.25">
      <c r="A155" s="75" t="s">
        <v>1113</v>
      </c>
      <c r="B155" s="98">
        <v>1</v>
      </c>
      <c r="C155" s="99">
        <v>55</v>
      </c>
      <c r="D155" s="76">
        <v>0.52</v>
      </c>
      <c r="E155" s="77">
        <v>0.52</v>
      </c>
    </row>
    <row r="156" spans="1:5" x14ac:dyDescent="0.25">
      <c r="A156" s="75" t="s">
        <v>1114</v>
      </c>
      <c r="B156" s="98">
        <v>1</v>
      </c>
      <c r="C156" s="99">
        <v>10</v>
      </c>
      <c r="D156" s="76">
        <v>0.53</v>
      </c>
      <c r="E156" s="77">
        <v>0.52</v>
      </c>
    </row>
    <row r="157" spans="1:5" x14ac:dyDescent="0.25">
      <c r="A157" s="75" t="s">
        <v>1115</v>
      </c>
      <c r="B157" s="98">
        <v>1</v>
      </c>
      <c r="C157" s="99">
        <v>2</v>
      </c>
      <c r="D157" s="76">
        <v>0.51</v>
      </c>
      <c r="E157" s="77">
        <v>0.51</v>
      </c>
    </row>
    <row r="158" spans="1:5" x14ac:dyDescent="0.25">
      <c r="A158" s="75" t="s">
        <v>1116</v>
      </c>
      <c r="B158" s="98">
        <v>1</v>
      </c>
      <c r="C158" s="99">
        <v>17</v>
      </c>
      <c r="D158" s="76">
        <v>0.51</v>
      </c>
      <c r="E158" s="77">
        <v>0.51</v>
      </c>
    </row>
    <row r="159" spans="1:5" x14ac:dyDescent="0.25">
      <c r="A159" s="75" t="s">
        <v>1117</v>
      </c>
      <c r="B159" s="98">
        <v>1</v>
      </c>
      <c r="C159" s="99">
        <v>36</v>
      </c>
      <c r="D159" s="76">
        <v>0.51</v>
      </c>
      <c r="E159" s="77">
        <v>0.51</v>
      </c>
    </row>
    <row r="160" spans="1:5" x14ac:dyDescent="0.25">
      <c r="A160" s="75" t="s">
        <v>1118</v>
      </c>
      <c r="B160" s="98">
        <v>1</v>
      </c>
      <c r="C160" s="99">
        <v>6</v>
      </c>
      <c r="D160" s="76">
        <v>0.5</v>
      </c>
      <c r="E160" s="77">
        <v>0.5</v>
      </c>
    </row>
    <row r="161" spans="1:5" x14ac:dyDescent="0.25">
      <c r="A161" s="75" t="s">
        <v>1119</v>
      </c>
      <c r="B161" s="98">
        <v>4</v>
      </c>
      <c r="C161" s="99">
        <v>1</v>
      </c>
      <c r="D161" s="76">
        <v>0.5</v>
      </c>
      <c r="E161" s="77">
        <v>0.5</v>
      </c>
    </row>
    <row r="162" spans="1:5" x14ac:dyDescent="0.25">
      <c r="A162" s="75" t="s">
        <v>1120</v>
      </c>
      <c r="B162" s="98">
        <v>2</v>
      </c>
      <c r="C162" s="99">
        <v>1</v>
      </c>
      <c r="D162" s="76">
        <v>0.49</v>
      </c>
      <c r="E162" s="77">
        <v>0.49</v>
      </c>
    </row>
    <row r="163" spans="1:5" x14ac:dyDescent="0.25">
      <c r="A163" s="75" t="s">
        <v>1121</v>
      </c>
      <c r="B163" s="98">
        <v>1</v>
      </c>
      <c r="C163" s="99">
        <v>19</v>
      </c>
      <c r="D163" s="76">
        <v>0.49</v>
      </c>
      <c r="E163" s="77">
        <v>0.49</v>
      </c>
    </row>
    <row r="164" spans="1:5" x14ac:dyDescent="0.25">
      <c r="A164" s="75" t="s">
        <v>1122</v>
      </c>
      <c r="B164" s="98">
        <v>1</v>
      </c>
      <c r="C164" s="99">
        <v>14</v>
      </c>
      <c r="D164" s="76">
        <v>0.49</v>
      </c>
      <c r="E164" s="77">
        <v>0.49</v>
      </c>
    </row>
    <row r="165" spans="1:5" x14ac:dyDescent="0.25">
      <c r="A165" s="75" t="s">
        <v>1123</v>
      </c>
      <c r="B165" s="98">
        <v>1</v>
      </c>
      <c r="C165" s="99">
        <v>7</v>
      </c>
      <c r="D165" s="76">
        <v>0.49</v>
      </c>
      <c r="E165" s="77">
        <v>0.49</v>
      </c>
    </row>
    <row r="166" spans="1:5" x14ac:dyDescent="0.25">
      <c r="A166" s="75" t="s">
        <v>1124</v>
      </c>
      <c r="B166" s="98">
        <v>1</v>
      </c>
      <c r="C166" s="99">
        <v>4</v>
      </c>
      <c r="D166" s="76">
        <v>0.49</v>
      </c>
      <c r="E166" s="77">
        <v>0.49</v>
      </c>
    </row>
    <row r="167" spans="1:5" x14ac:dyDescent="0.25">
      <c r="A167" s="75" t="s">
        <v>1125</v>
      </c>
      <c r="B167" s="98">
        <v>1</v>
      </c>
      <c r="C167" s="99">
        <v>6</v>
      </c>
      <c r="D167" s="76">
        <v>0.49</v>
      </c>
      <c r="E167" s="77">
        <v>0.49</v>
      </c>
    </row>
    <row r="168" spans="1:5" x14ac:dyDescent="0.25">
      <c r="A168" s="75" t="s">
        <v>1126</v>
      </c>
      <c r="B168" s="98">
        <v>1</v>
      </c>
      <c r="C168" s="99">
        <v>4</v>
      </c>
      <c r="D168" s="76">
        <v>0.48</v>
      </c>
      <c r="E168" s="77">
        <v>0.49</v>
      </c>
    </row>
    <row r="169" spans="1:5" x14ac:dyDescent="0.25">
      <c r="A169" s="75" t="s">
        <v>1127</v>
      </c>
      <c r="B169" s="98">
        <v>4</v>
      </c>
      <c r="C169" s="99">
        <v>1</v>
      </c>
      <c r="D169" s="76">
        <v>0.49</v>
      </c>
      <c r="E169" s="77">
        <v>0.49</v>
      </c>
    </row>
    <row r="170" spans="1:5" x14ac:dyDescent="0.25">
      <c r="A170" s="75" t="s">
        <v>1128</v>
      </c>
      <c r="B170" s="98">
        <v>1</v>
      </c>
      <c r="C170" s="99">
        <v>1</v>
      </c>
      <c r="D170" s="76">
        <v>0.49</v>
      </c>
      <c r="E170" s="77">
        <v>0.49</v>
      </c>
    </row>
    <row r="171" spans="1:5" x14ac:dyDescent="0.25">
      <c r="A171" s="75" t="s">
        <v>1129</v>
      </c>
      <c r="B171" s="98">
        <v>2</v>
      </c>
      <c r="C171" s="99">
        <v>1</v>
      </c>
      <c r="D171" s="76">
        <v>0.47000000000000003</v>
      </c>
      <c r="E171" s="77">
        <v>0.48</v>
      </c>
    </row>
    <row r="172" spans="1:5" x14ac:dyDescent="0.25">
      <c r="A172" s="75" t="s">
        <v>1130</v>
      </c>
      <c r="B172" s="98">
        <v>2</v>
      </c>
      <c r="C172" s="99">
        <v>1</v>
      </c>
      <c r="D172" s="76">
        <v>0.48</v>
      </c>
      <c r="E172" s="77">
        <v>0.48</v>
      </c>
    </row>
    <row r="173" spans="1:5" x14ac:dyDescent="0.25">
      <c r="A173" s="75" t="s">
        <v>1131</v>
      </c>
      <c r="B173" s="98">
        <v>2</v>
      </c>
      <c r="C173" s="99">
        <v>1</v>
      </c>
      <c r="D173" s="76">
        <v>0.48</v>
      </c>
      <c r="E173" s="77">
        <v>0.48</v>
      </c>
    </row>
    <row r="174" spans="1:5" x14ac:dyDescent="0.25">
      <c r="A174" s="75" t="s">
        <v>1132</v>
      </c>
      <c r="B174" s="98">
        <v>1</v>
      </c>
      <c r="C174" s="99">
        <v>8</v>
      </c>
      <c r="D174" s="76">
        <v>0.48</v>
      </c>
      <c r="E174" s="77">
        <v>0.48</v>
      </c>
    </row>
    <row r="175" spans="1:5" x14ac:dyDescent="0.25">
      <c r="A175" s="75" t="s">
        <v>1133</v>
      </c>
      <c r="B175" s="98">
        <v>1</v>
      </c>
      <c r="C175" s="99">
        <v>6</v>
      </c>
      <c r="D175" s="76">
        <v>0.48</v>
      </c>
      <c r="E175" s="77">
        <v>0.48</v>
      </c>
    </row>
    <row r="176" spans="1:5" x14ac:dyDescent="0.25">
      <c r="A176" s="75" t="s">
        <v>1134</v>
      </c>
      <c r="B176" s="98">
        <v>1</v>
      </c>
      <c r="C176" s="99">
        <v>13</v>
      </c>
      <c r="D176" s="76">
        <v>0.48</v>
      </c>
      <c r="E176" s="77">
        <v>0.48</v>
      </c>
    </row>
    <row r="177" spans="1:5" x14ac:dyDescent="0.25">
      <c r="A177" s="75" t="s">
        <v>1135</v>
      </c>
      <c r="B177" s="98">
        <v>1</v>
      </c>
      <c r="C177" s="99">
        <v>3</v>
      </c>
      <c r="D177" s="76">
        <v>0.48</v>
      </c>
      <c r="E177" s="77">
        <v>0.48</v>
      </c>
    </row>
    <row r="178" spans="1:5" x14ac:dyDescent="0.25">
      <c r="A178" s="75" t="s">
        <v>1136</v>
      </c>
      <c r="B178" s="98">
        <v>1</v>
      </c>
      <c r="C178" s="99">
        <v>5</v>
      </c>
      <c r="D178" s="76">
        <v>0.47000000000000003</v>
      </c>
      <c r="E178" s="77">
        <v>0.47000000000000003</v>
      </c>
    </row>
    <row r="179" spans="1:5" x14ac:dyDescent="0.25">
      <c r="A179" s="75" t="s">
        <v>1137</v>
      </c>
      <c r="B179" s="98">
        <v>1</v>
      </c>
      <c r="C179" s="99">
        <v>18</v>
      </c>
      <c r="D179" s="76">
        <v>0.48</v>
      </c>
      <c r="E179" s="77">
        <v>0.47000000000000003</v>
      </c>
    </row>
    <row r="180" spans="1:5" x14ac:dyDescent="0.25">
      <c r="A180" s="75" t="s">
        <v>1138</v>
      </c>
      <c r="B180" s="98">
        <v>1</v>
      </c>
      <c r="C180" s="99">
        <v>3</v>
      </c>
      <c r="D180" s="76">
        <v>0.47000000000000003</v>
      </c>
      <c r="E180" s="77">
        <v>0.47000000000000003</v>
      </c>
    </row>
    <row r="181" spans="1:5" x14ac:dyDescent="0.25">
      <c r="A181" s="75" t="s">
        <v>1139</v>
      </c>
      <c r="B181" s="98">
        <v>1</v>
      </c>
      <c r="C181" s="99">
        <v>4</v>
      </c>
      <c r="D181" s="76">
        <v>0.47000000000000003</v>
      </c>
      <c r="E181" s="77">
        <v>0.47000000000000003</v>
      </c>
    </row>
    <row r="182" spans="1:5" x14ac:dyDescent="0.25">
      <c r="A182" s="75" t="s">
        <v>1140</v>
      </c>
      <c r="B182" s="98">
        <v>2</v>
      </c>
      <c r="C182" s="99">
        <v>1</v>
      </c>
      <c r="D182" s="76">
        <v>0.46</v>
      </c>
      <c r="E182" s="77">
        <v>0.46</v>
      </c>
    </row>
    <row r="183" spans="1:5" x14ac:dyDescent="0.25">
      <c r="A183" s="75" t="s">
        <v>1141</v>
      </c>
      <c r="B183" s="98">
        <v>1</v>
      </c>
      <c r="C183" s="99">
        <v>7</v>
      </c>
      <c r="D183" s="76">
        <v>0.47000000000000003</v>
      </c>
      <c r="E183" s="77">
        <v>0.46</v>
      </c>
    </row>
    <row r="184" spans="1:5" x14ac:dyDescent="0.25">
      <c r="A184" s="75" t="s">
        <v>1142</v>
      </c>
      <c r="B184" s="98">
        <v>1</v>
      </c>
      <c r="C184" s="99">
        <v>27</v>
      </c>
      <c r="D184" s="76">
        <v>0.46</v>
      </c>
      <c r="E184" s="77">
        <v>0.46</v>
      </c>
    </row>
    <row r="185" spans="1:5" x14ac:dyDescent="0.25">
      <c r="A185" s="75" t="s">
        <v>1143</v>
      </c>
      <c r="B185" s="98">
        <v>1</v>
      </c>
      <c r="C185" s="99">
        <v>7</v>
      </c>
      <c r="D185" s="76">
        <v>0.46</v>
      </c>
      <c r="E185" s="77">
        <v>0.46</v>
      </c>
    </row>
    <row r="186" spans="1:5" x14ac:dyDescent="0.25">
      <c r="A186" s="75" t="s">
        <v>1144</v>
      </c>
      <c r="B186" s="98">
        <v>1</v>
      </c>
      <c r="C186" s="99">
        <v>3</v>
      </c>
      <c r="D186" s="76">
        <v>0.46</v>
      </c>
      <c r="E186" s="77">
        <v>0.46</v>
      </c>
    </row>
    <row r="187" spans="1:5" x14ac:dyDescent="0.25">
      <c r="A187" s="75" t="s">
        <v>1145</v>
      </c>
      <c r="B187" s="98">
        <v>1</v>
      </c>
      <c r="C187" s="99">
        <v>7</v>
      </c>
      <c r="D187" s="76">
        <v>0.46</v>
      </c>
      <c r="E187" s="77">
        <v>0.46</v>
      </c>
    </row>
    <row r="188" spans="1:5" x14ac:dyDescent="0.25">
      <c r="A188" s="75" t="s">
        <v>1146</v>
      </c>
      <c r="B188" s="98">
        <v>1</v>
      </c>
      <c r="C188" s="99">
        <v>6</v>
      </c>
      <c r="D188" s="76">
        <v>0.46</v>
      </c>
      <c r="E188" s="77">
        <v>0.46</v>
      </c>
    </row>
    <row r="189" spans="1:5" x14ac:dyDescent="0.25">
      <c r="A189" s="75" t="s">
        <v>1147</v>
      </c>
      <c r="B189" s="98">
        <v>1</v>
      </c>
      <c r="C189" s="99">
        <v>5</v>
      </c>
      <c r="D189" s="76">
        <v>0.46</v>
      </c>
      <c r="E189" s="77">
        <v>0.46</v>
      </c>
    </row>
    <row r="190" spans="1:5" x14ac:dyDescent="0.25">
      <c r="A190" s="75" t="s">
        <v>1148</v>
      </c>
      <c r="B190" s="98">
        <v>1</v>
      </c>
      <c r="C190" s="99">
        <v>3</v>
      </c>
      <c r="D190" s="76">
        <v>0.46</v>
      </c>
      <c r="E190" s="77">
        <v>0.46</v>
      </c>
    </row>
    <row r="191" spans="1:5" x14ac:dyDescent="0.25">
      <c r="A191" s="75" t="s">
        <v>1149</v>
      </c>
      <c r="B191" s="98">
        <v>2</v>
      </c>
      <c r="C191" s="99">
        <v>1</v>
      </c>
      <c r="D191" s="76">
        <v>0.45</v>
      </c>
      <c r="E191" s="77">
        <v>0.45</v>
      </c>
    </row>
    <row r="192" spans="1:5" x14ac:dyDescent="0.25">
      <c r="A192" s="75" t="s">
        <v>1150</v>
      </c>
      <c r="B192" s="98">
        <v>1</v>
      </c>
      <c r="C192" s="99">
        <v>2</v>
      </c>
      <c r="D192" s="76">
        <v>0.45</v>
      </c>
      <c r="E192" s="77">
        <v>0.45</v>
      </c>
    </row>
    <row r="193" spans="1:5" x14ac:dyDescent="0.25">
      <c r="A193" s="75" t="s">
        <v>1151</v>
      </c>
      <c r="B193" s="98">
        <v>3</v>
      </c>
      <c r="C193" s="99">
        <v>1</v>
      </c>
      <c r="D193" s="76">
        <v>0.45</v>
      </c>
      <c r="E193" s="77">
        <v>0.45</v>
      </c>
    </row>
    <row r="194" spans="1:5" x14ac:dyDescent="0.25">
      <c r="A194" s="75" t="s">
        <v>1152</v>
      </c>
      <c r="B194" s="98">
        <v>1</v>
      </c>
      <c r="C194" s="99">
        <v>4</v>
      </c>
      <c r="D194" s="76">
        <v>0.45</v>
      </c>
      <c r="E194" s="77">
        <v>0.45</v>
      </c>
    </row>
    <row r="195" spans="1:5" x14ac:dyDescent="0.25">
      <c r="A195" s="75" t="s">
        <v>1153</v>
      </c>
      <c r="B195" s="98">
        <v>1</v>
      </c>
      <c r="C195" s="99">
        <v>35</v>
      </c>
      <c r="D195" s="76">
        <v>0.47000000000000003</v>
      </c>
      <c r="E195" s="77">
        <v>0.45</v>
      </c>
    </row>
    <row r="196" spans="1:5" x14ac:dyDescent="0.25">
      <c r="A196" s="75" t="s">
        <v>1154</v>
      </c>
      <c r="B196" s="98">
        <v>1</v>
      </c>
      <c r="C196" s="99">
        <v>8</v>
      </c>
      <c r="D196" s="76">
        <v>0.45</v>
      </c>
      <c r="E196" s="77">
        <v>0.45</v>
      </c>
    </row>
    <row r="197" spans="1:5" x14ac:dyDescent="0.25">
      <c r="A197" s="75" t="s">
        <v>1155</v>
      </c>
      <c r="B197" s="98">
        <v>1</v>
      </c>
      <c r="C197" s="99">
        <v>9</v>
      </c>
      <c r="D197" s="76">
        <v>0.44</v>
      </c>
      <c r="E197" s="77">
        <v>0.44</v>
      </c>
    </row>
    <row r="198" spans="1:5" x14ac:dyDescent="0.25">
      <c r="A198" s="75" t="s">
        <v>1156</v>
      </c>
      <c r="B198" s="98">
        <v>1</v>
      </c>
      <c r="C198" s="99">
        <v>2</v>
      </c>
      <c r="D198" s="76">
        <v>0.43</v>
      </c>
      <c r="E198" s="77">
        <v>0.43</v>
      </c>
    </row>
    <row r="199" spans="1:5" x14ac:dyDescent="0.25">
      <c r="A199" s="75" t="s">
        <v>1157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1158</v>
      </c>
      <c r="B200" s="98">
        <v>1</v>
      </c>
      <c r="C200" s="99">
        <v>4</v>
      </c>
      <c r="D200" s="76">
        <v>0.43</v>
      </c>
      <c r="E200" s="77">
        <v>0.43</v>
      </c>
    </row>
    <row r="201" spans="1:5" x14ac:dyDescent="0.25">
      <c r="A201" s="75" t="s">
        <v>1159</v>
      </c>
      <c r="B201" s="98">
        <v>1</v>
      </c>
      <c r="C201" s="99">
        <v>2</v>
      </c>
      <c r="D201" s="76">
        <v>0.43</v>
      </c>
      <c r="E201" s="77">
        <v>0.43</v>
      </c>
    </row>
    <row r="202" spans="1:5" x14ac:dyDescent="0.25">
      <c r="A202" s="75" t="s">
        <v>1160</v>
      </c>
      <c r="B202" s="98">
        <v>1</v>
      </c>
      <c r="C202" s="99">
        <v>5</v>
      </c>
      <c r="D202" s="76">
        <v>0.43</v>
      </c>
      <c r="E202" s="77">
        <v>0.43</v>
      </c>
    </row>
    <row r="203" spans="1:5" x14ac:dyDescent="0.25">
      <c r="A203" s="75" t="s">
        <v>1161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1162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1163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1164</v>
      </c>
      <c r="B206" s="98">
        <v>8</v>
      </c>
      <c r="C206" s="99">
        <v>1</v>
      </c>
      <c r="D206" s="76">
        <v>0.43</v>
      </c>
      <c r="E206" s="77">
        <v>0.42</v>
      </c>
    </row>
    <row r="207" spans="1:5" x14ac:dyDescent="0.25">
      <c r="A207" s="75" t="s">
        <v>1165</v>
      </c>
      <c r="B207" s="98">
        <v>6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1166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1167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1168</v>
      </c>
      <c r="B210" s="98">
        <v>1</v>
      </c>
      <c r="C210" s="99">
        <v>11</v>
      </c>
      <c r="D210" s="76">
        <v>0.41000000000000003</v>
      </c>
      <c r="E210" s="77">
        <v>0.41000000000000003</v>
      </c>
    </row>
    <row r="211" spans="1:5" x14ac:dyDescent="0.25">
      <c r="A211" s="75" t="s">
        <v>1169</v>
      </c>
      <c r="B211" s="98">
        <v>1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1170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1171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1172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1173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1174</v>
      </c>
      <c r="B216" s="98">
        <v>7</v>
      </c>
      <c r="C216" s="99">
        <v>1</v>
      </c>
      <c r="D216" s="76">
        <v>0.37</v>
      </c>
      <c r="E216" s="77">
        <v>0.37</v>
      </c>
    </row>
    <row r="217" spans="1:5" x14ac:dyDescent="0.25">
      <c r="A217" s="75" t="s">
        <v>1175</v>
      </c>
      <c r="B217" s="98">
        <v>4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1176</v>
      </c>
      <c r="B218" s="98">
        <v>1</v>
      </c>
      <c r="C218" s="99">
        <v>1</v>
      </c>
      <c r="D218" s="76">
        <v>0.36</v>
      </c>
      <c r="E218" s="77">
        <v>0.36</v>
      </c>
    </row>
    <row r="219" spans="1:5" x14ac:dyDescent="0.25">
      <c r="A219" s="75" t="s">
        <v>1177</v>
      </c>
      <c r="B219" s="98">
        <v>7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1178</v>
      </c>
      <c r="B220" s="98">
        <v>1</v>
      </c>
      <c r="C220" s="99">
        <v>7</v>
      </c>
      <c r="D220" s="76">
        <v>0.34</v>
      </c>
      <c r="E220" s="77">
        <v>0.34</v>
      </c>
    </row>
    <row r="221" spans="1:5" x14ac:dyDescent="0.25">
      <c r="A221" s="75" t="s">
        <v>1179</v>
      </c>
      <c r="B221" s="98">
        <v>2</v>
      </c>
      <c r="C221" s="99">
        <v>1</v>
      </c>
      <c r="D221" s="76">
        <v>0.33</v>
      </c>
      <c r="E221" s="77">
        <v>0.34</v>
      </c>
    </row>
    <row r="222" spans="1:5" x14ac:dyDescent="0.25">
      <c r="A222" s="75" t="s">
        <v>1180</v>
      </c>
      <c r="B222" s="98">
        <v>1</v>
      </c>
      <c r="C222" s="99">
        <v>4</v>
      </c>
      <c r="D222" s="76">
        <v>0.33</v>
      </c>
      <c r="E222" s="77">
        <v>0.33</v>
      </c>
    </row>
    <row r="223" spans="1:5" x14ac:dyDescent="0.25">
      <c r="A223" s="75" t="s">
        <v>1181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1182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1183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1184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1185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1186</v>
      </c>
      <c r="B228" s="98">
        <v>1</v>
      </c>
      <c r="C228" s="99">
        <v>1</v>
      </c>
      <c r="D228" s="76">
        <v>0.28000000000000003</v>
      </c>
      <c r="E228" s="77">
        <v>0.28999999999999998</v>
      </c>
    </row>
    <row r="229" spans="1:5" x14ac:dyDescent="0.25">
      <c r="A229" s="75" t="s">
        <v>1187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1188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1189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1190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1191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1192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1193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1194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1195</v>
      </c>
      <c r="B237" s="98">
        <v>1</v>
      </c>
      <c r="C237" s="99">
        <v>2</v>
      </c>
      <c r="D237" s="76">
        <v>0.27</v>
      </c>
      <c r="E237" s="77">
        <v>0.27</v>
      </c>
    </row>
    <row r="238" spans="1:5" x14ac:dyDescent="0.25">
      <c r="A238" s="75" t="s">
        <v>1196</v>
      </c>
      <c r="B238" s="98">
        <v>3</v>
      </c>
      <c r="C238" s="99">
        <v>1</v>
      </c>
      <c r="D238" s="76">
        <v>0.26</v>
      </c>
      <c r="E238" s="77">
        <v>0.26</v>
      </c>
    </row>
    <row r="239" spans="1:5" x14ac:dyDescent="0.25">
      <c r="A239" s="75" t="s">
        <v>1197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1198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1199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1200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1201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1202</v>
      </c>
      <c r="B244" s="98">
        <v>10</v>
      </c>
      <c r="C244" s="99">
        <v>1</v>
      </c>
      <c r="D244" s="76">
        <v>0.24</v>
      </c>
      <c r="E244" s="77">
        <v>0.24</v>
      </c>
    </row>
    <row r="245" spans="1:5" x14ac:dyDescent="0.25">
      <c r="A245" s="75" t="s">
        <v>1203</v>
      </c>
      <c r="B245" s="98">
        <v>1</v>
      </c>
      <c r="C245" s="99">
        <v>1</v>
      </c>
      <c r="D245" s="76">
        <v>0.23</v>
      </c>
      <c r="E245" s="77">
        <v>0.23</v>
      </c>
    </row>
    <row r="246" spans="1:5" x14ac:dyDescent="0.25">
      <c r="A246" s="75" t="s">
        <v>1204</v>
      </c>
      <c r="B246" s="98">
        <v>1</v>
      </c>
      <c r="C246" s="99">
        <v>2</v>
      </c>
      <c r="D246" s="76">
        <v>0.23</v>
      </c>
      <c r="E246" s="77">
        <v>0.23</v>
      </c>
    </row>
    <row r="247" spans="1:5" x14ac:dyDescent="0.25">
      <c r="A247" s="75" t="s">
        <v>1205</v>
      </c>
      <c r="B247" s="98">
        <v>1</v>
      </c>
      <c r="C247" s="99">
        <v>13</v>
      </c>
      <c r="D247" s="76">
        <v>0.23</v>
      </c>
      <c r="E247" s="77">
        <v>0.23</v>
      </c>
    </row>
    <row r="248" spans="1:5" x14ac:dyDescent="0.25">
      <c r="A248" s="75" t="s">
        <v>1206</v>
      </c>
      <c r="B248" s="98">
        <v>1</v>
      </c>
      <c r="C248" s="99">
        <v>3</v>
      </c>
      <c r="D248" s="76">
        <v>0.23</v>
      </c>
      <c r="E248" s="77">
        <v>0.23</v>
      </c>
    </row>
    <row r="249" spans="1:5" x14ac:dyDescent="0.25">
      <c r="A249" s="75" t="s">
        <v>1207</v>
      </c>
      <c r="B249" s="98">
        <v>10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1208</v>
      </c>
      <c r="B250" s="98">
        <v>1</v>
      </c>
      <c r="C250" s="99">
        <v>1</v>
      </c>
      <c r="D250" s="76">
        <v>0.22</v>
      </c>
      <c r="E250" s="77">
        <v>0.22</v>
      </c>
    </row>
    <row r="251" spans="1:5" x14ac:dyDescent="0.25">
      <c r="A251" s="75" t="s">
        <v>1209</v>
      </c>
      <c r="B251" s="98">
        <v>1</v>
      </c>
      <c r="C251" s="99">
        <v>4</v>
      </c>
      <c r="D251" s="76">
        <v>0.22</v>
      </c>
      <c r="E251" s="77">
        <v>0.22</v>
      </c>
    </row>
    <row r="252" spans="1:5" x14ac:dyDescent="0.25">
      <c r="A252" s="75" t="s">
        <v>1210</v>
      </c>
      <c r="B252" s="98">
        <v>1</v>
      </c>
      <c r="C252" s="99">
        <v>1</v>
      </c>
      <c r="D252" s="76">
        <v>0.22</v>
      </c>
      <c r="E252" s="77">
        <v>0.22</v>
      </c>
    </row>
    <row r="253" spans="1:5" x14ac:dyDescent="0.25">
      <c r="A253" s="75" t="s">
        <v>1211</v>
      </c>
      <c r="B253" s="98">
        <v>1</v>
      </c>
      <c r="C253" s="99">
        <v>1</v>
      </c>
      <c r="D253" s="76">
        <v>0.22</v>
      </c>
      <c r="E253" s="77">
        <v>0.22</v>
      </c>
    </row>
    <row r="254" spans="1:5" x14ac:dyDescent="0.25">
      <c r="A254" s="75" t="s">
        <v>1212</v>
      </c>
      <c r="B254" s="98">
        <v>1</v>
      </c>
      <c r="C254" s="99">
        <v>3</v>
      </c>
      <c r="D254" s="76">
        <v>0.22</v>
      </c>
      <c r="E254" s="77">
        <v>0.22</v>
      </c>
    </row>
    <row r="255" spans="1:5" x14ac:dyDescent="0.25">
      <c r="A255" s="75" t="s">
        <v>1213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1214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1215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1216</v>
      </c>
      <c r="B258" s="98">
        <v>2</v>
      </c>
      <c r="C258" s="99">
        <v>1</v>
      </c>
      <c r="D258" s="76">
        <v>0.18</v>
      </c>
      <c r="E258" s="77">
        <v>0.18</v>
      </c>
    </row>
    <row r="259" spans="1:5" x14ac:dyDescent="0.25">
      <c r="A259" s="75" t="s">
        <v>1217</v>
      </c>
      <c r="B259" s="98">
        <v>1</v>
      </c>
      <c r="C259" s="99">
        <v>2</v>
      </c>
      <c r="D259" s="76">
        <v>0.18</v>
      </c>
      <c r="E259" s="77">
        <v>0.18</v>
      </c>
    </row>
    <row r="260" spans="1:5" x14ac:dyDescent="0.25">
      <c r="A260" s="75" t="s">
        <v>1218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7:E17"/>
    <mergeCell ref="A18:A19"/>
    <mergeCell ref="B18:B19"/>
    <mergeCell ref="C18:C19"/>
    <mergeCell ref="D18:D19"/>
    <mergeCell ref="E18:E19"/>
    <mergeCell ref="A1:E1"/>
    <mergeCell ref="A2:E2"/>
    <mergeCell ref="A3:A4"/>
    <mergeCell ref="B3:B4"/>
    <mergeCell ref="C3:C4"/>
    <mergeCell ref="D3:D4"/>
    <mergeCell ref="E3:E4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tabSelected="1" view="pageBreakPreview" zoomScaleNormal="100" zoomScaleSheetLayoutView="100" workbookViewId="0">
      <selection activeCell="C5" sqref="C5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1219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7 MAY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8.3369565378629815E-2</v>
      </c>
      <c r="D5" s="40">
        <v>8.3848839187424612E-2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0.17381986617711415</v>
      </c>
      <c r="D6" s="45">
        <v>0.17457833750873297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0.1260594877241864</v>
      </c>
      <c r="D7" s="50">
        <v>0.12605434579012209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0.14832790560092715</v>
      </c>
      <c r="D8" s="50">
        <v>0.14793576914415524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0.1526501159287203</v>
      </c>
      <c r="D9" s="50">
        <v>0.15288060776912513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0.25657130464565531</v>
      </c>
      <c r="D10" s="50">
        <v>0.25652720588656708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5.7830613472235268E-2</v>
      </c>
      <c r="D11" s="50">
        <v>5.7740410494845143E-2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0.15899924470128285</v>
      </c>
      <c r="D12" s="50">
        <v>0.15863169166438973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9.538383754245286E-2</v>
      </c>
      <c r="D13" s="50">
        <v>9.5321096563922555E-2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1220</v>
      </c>
      <c r="C14" s="39">
        <v>0.15504071269050301</v>
      </c>
      <c r="D14" s="50">
        <v>0.1545941592493201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1221</v>
      </c>
      <c r="C15" s="39">
        <v>0.19657628098366539</v>
      </c>
      <c r="D15" s="50">
        <v>0.19581090660317627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0.21657796481375075</v>
      </c>
      <c r="D16" s="50">
        <v>0.21582685897081677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0.12109287009417824</v>
      </c>
      <c r="D17" s="50">
        <v>0.12106280809464946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0.17810883831901181</v>
      </c>
      <c r="D18" s="50">
        <v>0.17754554098955541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5.7919038023091694E-2</v>
      </c>
      <c r="D19" s="50">
        <v>5.7839966650605729E-2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0.12467319361089513</v>
      </c>
      <c r="D20" s="50">
        <v>0.12473609186455735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6.7958597482051603E-2</v>
      </c>
      <c r="D21" s="50">
        <v>6.7951124765977866E-2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0.13854512514035122</v>
      </c>
      <c r="D22" s="50">
        <v>0.13808085625684308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0.18946018277793164</v>
      </c>
      <c r="D23" s="50">
        <v>0.1895130123167981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0.11034356344111917</v>
      </c>
      <c r="D24" s="50">
        <v>0.10996915992160181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0.13902357348304187</v>
      </c>
      <c r="D25" s="50">
        <v>0.13873525531842093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0.11288731980171572</v>
      </c>
      <c r="D26" s="50">
        <v>0.11279515782272799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1222</v>
      </c>
      <c r="C27" s="39">
        <v>0.13277818040955236</v>
      </c>
      <c r="D27" s="50">
        <v>0.13244211182311791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0.22426203529464697</v>
      </c>
      <c r="D28" s="50">
        <v>0.22370472393718774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0.13216343164393524</v>
      </c>
      <c r="D29" s="50">
        <v>0.13171429915474619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0.21808362539574544</v>
      </c>
      <c r="D30" s="50">
        <v>0.21768252150097267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7.6636176552192625E-2</v>
      </c>
      <c r="D31" s="50">
        <v>7.6337402408268779E-2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0.18349143238211263</v>
      </c>
      <c r="D32" s="50">
        <v>0.1830604649175778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0.10993966359892936</v>
      </c>
      <c r="D33" s="50">
        <v>0.10957969252050019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0.15165447823502334</v>
      </c>
      <c r="D34" s="50">
        <v>0.15425526525086442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0.1197405474537918</v>
      </c>
      <c r="D35" s="50">
        <v>0.11936608799405077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0.10417391965743195</v>
      </c>
      <c r="D36" s="50">
        <v>0.10408281608656184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0.28095596949450596</v>
      </c>
      <c r="D37" s="50">
        <v>0.28052884471031936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0.11045841287546659</v>
      </c>
      <c r="D38" s="50">
        <v>0.11033902652865613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0.14509422808937428</v>
      </c>
      <c r="D39" s="50">
        <v>0.1445667805104679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1223</v>
      </c>
      <c r="C40" s="39">
        <v>0.16572306402389608</v>
      </c>
      <c r="D40" s="50">
        <v>0.16525039139165348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1224</v>
      </c>
      <c r="C41" s="39">
        <v>6.7125081469238651E-2</v>
      </c>
      <c r="D41" s="50">
        <v>6.7005320761160184E-2</v>
      </c>
      <c r="E41" s="51">
        <v>0</v>
      </c>
      <c r="F41" s="52">
        <v>0</v>
      </c>
    </row>
    <row r="42" spans="1:6" x14ac:dyDescent="0.25">
      <c r="A42" s="48" t="s">
        <v>114</v>
      </c>
      <c r="B42" s="49" t="s">
        <v>1225</v>
      </c>
      <c r="C42" s="39">
        <v>0.10613407278357791</v>
      </c>
      <c r="D42" s="50">
        <v>0.10594471447771668</v>
      </c>
      <c r="E42" s="51">
        <v>1</v>
      </c>
      <c r="F42" s="52">
        <v>0</v>
      </c>
    </row>
    <row r="43" spans="1:6" x14ac:dyDescent="0.25">
      <c r="A43" s="48" t="s">
        <v>117</v>
      </c>
      <c r="B43" s="49" t="s">
        <v>118</v>
      </c>
      <c r="C43" s="39">
        <v>0.12118374277609657</v>
      </c>
      <c r="D43" s="50">
        <v>0.12110519588030232</v>
      </c>
      <c r="E43" s="51">
        <v>0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6.9336741966355489E-2</v>
      </c>
      <c r="D44" s="50">
        <v>6.9333233984201076E-2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7.8757148710708796E-2</v>
      </c>
      <c r="D45" s="50">
        <v>7.9194330491820397E-2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0.12237091527342644</v>
      </c>
      <c r="D46" s="50">
        <v>0.122747583842445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0.16359503033730324</v>
      </c>
      <c r="D47" s="50">
        <v>0.16355853454164634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7.5052899281223232E-2</v>
      </c>
      <c r="D48" s="50">
        <v>7.5100197884438058E-2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0.13356014671901983</v>
      </c>
      <c r="D49" s="50">
        <v>0.13353902595278519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0.19999758127625605</v>
      </c>
      <c r="D50" s="50">
        <v>0.23396224756132075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0.11023605180762144</v>
      </c>
      <c r="D51" s="50">
        <v>0.10991203907669575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1226</v>
      </c>
      <c r="C52" s="39">
        <v>7.5886913780447332E-2</v>
      </c>
      <c r="D52" s="50">
        <v>7.5720691893558428E-2</v>
      </c>
      <c r="E52" s="51">
        <v>0</v>
      </c>
      <c r="F52" s="52">
        <v>0</v>
      </c>
    </row>
    <row r="53" spans="1:6" x14ac:dyDescent="0.25">
      <c r="A53" s="48" t="s">
        <v>135</v>
      </c>
      <c r="B53" s="49" t="s">
        <v>1227</v>
      </c>
      <c r="C53" s="39">
        <v>0.11998774607351625</v>
      </c>
      <c r="D53" s="50">
        <v>0.11972492619374636</v>
      </c>
      <c r="E53" s="51">
        <v>1</v>
      </c>
      <c r="F53" s="52">
        <v>0</v>
      </c>
    </row>
    <row r="54" spans="1:6" x14ac:dyDescent="0.25">
      <c r="A54" s="48" t="s">
        <v>138</v>
      </c>
      <c r="B54" s="49" t="s">
        <v>139</v>
      </c>
      <c r="C54" s="39">
        <v>9.4865908827416273E-2</v>
      </c>
      <c r="D54" s="50">
        <v>9.4826147959242379E-2</v>
      </c>
      <c r="E54" s="51">
        <v>0</v>
      </c>
      <c r="F54" s="52">
        <v>0</v>
      </c>
    </row>
    <row r="55" spans="1:6" x14ac:dyDescent="0.25">
      <c r="A55" s="48" t="s">
        <v>140</v>
      </c>
      <c r="B55" s="49" t="s">
        <v>1228</v>
      </c>
      <c r="C55" s="39">
        <v>6.5104656579832193E-2</v>
      </c>
      <c r="D55" s="50">
        <v>6.4914804161157649E-2</v>
      </c>
      <c r="E55" s="51">
        <v>0</v>
      </c>
      <c r="F55" s="52">
        <v>0</v>
      </c>
    </row>
    <row r="56" spans="1:6" x14ac:dyDescent="0.25">
      <c r="A56" s="54" t="s">
        <v>140</v>
      </c>
      <c r="B56" s="49" t="s">
        <v>1229</v>
      </c>
      <c r="C56" s="39">
        <v>0.10293950053766882</v>
      </c>
      <c r="D56" s="50">
        <v>0.10263931750651709</v>
      </c>
      <c r="E56" s="51">
        <v>1</v>
      </c>
      <c r="F56" s="52">
        <v>0</v>
      </c>
    </row>
    <row r="57" spans="1:6" x14ac:dyDescent="0.25">
      <c r="A57" s="48" t="s">
        <v>143</v>
      </c>
      <c r="B57" s="49" t="s">
        <v>144</v>
      </c>
      <c r="C57" s="39">
        <v>5.9837354328194481E-2</v>
      </c>
      <c r="D57" s="50">
        <v>5.9637719575945471E-2</v>
      </c>
      <c r="E57" s="51">
        <v>0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0.21093200800341003</v>
      </c>
      <c r="D58" s="50">
        <v>0.21063622788804937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0.21483760523230236</v>
      </c>
      <c r="D59" s="50">
        <v>0.21447499574140277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0.21187132489355348</v>
      </c>
      <c r="D60" s="50">
        <v>0.21158681949071229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0.17237851854580635</v>
      </c>
      <c r="D61" s="58">
        <v>0.17233395648762176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0.19154461245058418</v>
      </c>
      <c r="D62" s="58">
        <v>0.19101519863455058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0.11573126744381663</v>
      </c>
      <c r="D63" s="58">
        <v>0.11534942173592387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9.2556254547226241E-2</v>
      </c>
      <c r="D64" s="58">
        <v>9.2889939045390557E-2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6.0399725870734312E-2</v>
      </c>
      <c r="D65" s="58">
        <v>6.0296970138710444E-2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0.11426859407963096</v>
      </c>
      <c r="D66" s="58">
        <v>0.11425018033611503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1230</v>
      </c>
      <c r="C67" s="39">
        <v>7.5522560749553269E-2</v>
      </c>
      <c r="D67" s="50">
        <v>7.5248486780539442E-2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166</v>
      </c>
      <c r="C68" s="39">
        <v>7.6903866208737584E-2</v>
      </c>
      <c r="D68" s="50">
        <v>7.6686887290666222E-2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1231</v>
      </c>
      <c r="C69" s="39">
        <v>0.15177626596785287</v>
      </c>
      <c r="D69" s="50">
        <v>0.15170068662074998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170</v>
      </c>
      <c r="C70" s="39">
        <v>0.1331203340011724</v>
      </c>
      <c r="D70" s="50">
        <v>0.1330905869531113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0.11238108858339474</v>
      </c>
      <c r="D71" s="50">
        <v>0.1126447108394458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0.11557139878118972</v>
      </c>
      <c r="D72" s="50">
        <v>0.11556767861609481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0.2254379495837594</v>
      </c>
      <c r="D73" s="50">
        <v>0.2249104252455654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0.10505383236490437</v>
      </c>
      <c r="D74" s="50">
        <v>0.10507076375045767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0.12290716400231645</v>
      </c>
      <c r="D75" s="50">
        <v>0.122864804671398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5.9928190312323486E-2</v>
      </c>
      <c r="D76" s="50">
        <v>5.978489164460981E-2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0.17371242869836861</v>
      </c>
      <c r="D77" s="50">
        <v>0.17355241986734976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0.15744857169575774</v>
      </c>
      <c r="D78" s="50">
        <v>0.15718633094274354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0.13721029288384534</v>
      </c>
      <c r="D79" s="50">
        <v>0.1375663065503594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0.20296679377111559</v>
      </c>
      <c r="D80" s="50">
        <v>0.20223019129153863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1232</v>
      </c>
      <c r="C81" s="39">
        <v>7.6068389621094745E-2</v>
      </c>
      <c r="D81" s="50">
        <v>7.5830674640749218E-2</v>
      </c>
      <c r="E81" s="51">
        <v>0</v>
      </c>
      <c r="F81" s="52">
        <v>0</v>
      </c>
    </row>
    <row r="82" spans="1:6" x14ac:dyDescent="0.25">
      <c r="A82" s="48" t="s">
        <v>191</v>
      </c>
      <c r="B82" s="49" t="s">
        <v>1233</v>
      </c>
      <c r="C82" s="39">
        <v>0.12027468457188606</v>
      </c>
      <c r="D82" s="50">
        <v>0.11989882418596903</v>
      </c>
      <c r="E82" s="51">
        <v>1</v>
      </c>
      <c r="F82" s="52">
        <v>0</v>
      </c>
    </row>
    <row r="83" spans="1:6" x14ac:dyDescent="0.25">
      <c r="A83" s="48" t="s">
        <v>194</v>
      </c>
      <c r="B83" s="49" t="s">
        <v>195</v>
      </c>
      <c r="C83" s="39">
        <v>0.12437296841485264</v>
      </c>
      <c r="D83" s="50">
        <v>0.12394071926249359</v>
      </c>
      <c r="E83" s="51">
        <v>0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5.112928725866929E-2</v>
      </c>
      <c r="D84" s="50">
        <v>5.0977631138015518E-2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0.21943213273484735</v>
      </c>
      <c r="D85" s="50">
        <v>0.21935073495945631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0.12324928750489694</v>
      </c>
      <c r="D86" s="50">
        <v>0.12295022381871246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1234</v>
      </c>
      <c r="C87" s="39">
        <v>7.0063855545963116E-2</v>
      </c>
      <c r="D87" s="50">
        <v>6.985132588486051E-2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205</v>
      </c>
      <c r="C88" s="39">
        <v>5.7452968026918946E-2</v>
      </c>
      <c r="D88" s="50">
        <v>5.7226003494533634E-2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1235</v>
      </c>
      <c r="C89" s="39">
        <v>7.861691222751091E-2</v>
      </c>
      <c r="D89" s="50">
        <v>7.842555880183949E-2</v>
      </c>
      <c r="E89" s="51">
        <v>0</v>
      </c>
      <c r="F89" s="52">
        <v>0</v>
      </c>
    </row>
    <row r="90" spans="1:6" x14ac:dyDescent="0.25">
      <c r="A90" s="48" t="s">
        <v>206</v>
      </c>
      <c r="B90" s="53" t="s">
        <v>1236</v>
      </c>
      <c r="C90" s="39">
        <v>0.12430425262423803</v>
      </c>
      <c r="D90" s="50">
        <v>0.12400169629263931</v>
      </c>
      <c r="E90" s="51">
        <v>1</v>
      </c>
      <c r="F90" s="52">
        <v>0</v>
      </c>
    </row>
    <row r="91" spans="1:6" x14ac:dyDescent="0.25">
      <c r="A91" s="48" t="s">
        <v>209</v>
      </c>
      <c r="B91" s="57" t="s">
        <v>210</v>
      </c>
      <c r="C91" s="39">
        <v>9.6857923929240933E-2</v>
      </c>
      <c r="D91" s="50">
        <v>9.653485011800636E-2</v>
      </c>
      <c r="E91" s="51">
        <v>0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0.16453771255277977</v>
      </c>
      <c r="D92" s="50">
        <v>0.1645106269758142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5.7333930344436491E-2</v>
      </c>
      <c r="D93" s="50">
        <v>5.7198363815366589E-2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0.21493352775389807</v>
      </c>
      <c r="D94" s="50">
        <v>0.21434194876623847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9.6315519453400583E-2</v>
      </c>
      <c r="D95" s="50">
        <v>9.6436969762561497E-2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1237</v>
      </c>
      <c r="C96" s="39">
        <v>6.9161412004089928E-2</v>
      </c>
      <c r="D96" s="50">
        <v>6.8973519739039257E-2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5.9049431464897217E-2</v>
      </c>
      <c r="D97" s="50">
        <v>5.8923501018041821E-2</v>
      </c>
      <c r="E97" s="51">
        <v>0</v>
      </c>
      <c r="F97" s="52">
        <v>0</v>
      </c>
    </row>
    <row r="98" spans="1:6" x14ac:dyDescent="0.25">
      <c r="A98" s="48" t="s">
        <v>223</v>
      </c>
      <c r="B98" s="49" t="s">
        <v>224</v>
      </c>
      <c r="C98" s="39">
        <v>0.14716102390155428</v>
      </c>
      <c r="D98" s="50">
        <v>0.14700562975926032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1238</v>
      </c>
      <c r="C99" s="39">
        <v>0.19988153634159359</v>
      </c>
      <c r="D99" s="50">
        <v>0.19981039590956023</v>
      </c>
      <c r="E99" s="51">
        <v>0</v>
      </c>
      <c r="F99" s="52">
        <v>1</v>
      </c>
    </row>
    <row r="100" spans="1:6" x14ac:dyDescent="0.25">
      <c r="A100" s="48" t="s">
        <v>227</v>
      </c>
      <c r="B100" s="49" t="s">
        <v>228</v>
      </c>
      <c r="C100" s="39">
        <v>0.16521677939009738</v>
      </c>
      <c r="D100" s="50">
        <v>0.16512294785007264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230</v>
      </c>
      <c r="C101" s="39">
        <v>0.11478773602989939</v>
      </c>
      <c r="D101" s="50">
        <v>0.11462345990202516</v>
      </c>
      <c r="E101" s="51">
        <v>0</v>
      </c>
      <c r="F101" s="52">
        <v>0</v>
      </c>
    </row>
    <row r="102" spans="1:6" x14ac:dyDescent="0.25">
      <c r="A102" s="48" t="s">
        <v>231</v>
      </c>
      <c r="B102" s="49" t="s">
        <v>232</v>
      </c>
      <c r="C102" s="39">
        <v>8.7014846138275259E-2</v>
      </c>
      <c r="D102" s="50">
        <v>8.6857086312668655E-2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0.17841936440543862</v>
      </c>
      <c r="D103" s="50">
        <v>0.17762556042028688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7.6385936013052158E-2</v>
      </c>
      <c r="D104" s="50">
        <v>7.6342552113094667E-2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0.24984630900163238</v>
      </c>
      <c r="D105" s="50">
        <v>0.2499829878904139</v>
      </c>
      <c r="E105" s="51">
        <v>0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0.24176662093888462</v>
      </c>
      <c r="D106" s="50">
        <v>0.24164662452555963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6.965576194332497E-2</v>
      </c>
      <c r="D107" s="50">
        <v>6.9585968607120172E-2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0.1739789251567582</v>
      </c>
      <c r="D108" s="50">
        <v>0.17330736677859412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0.15203008752278374</v>
      </c>
      <c r="D109" s="50">
        <v>0.15145574339571827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0.10930470838577881</v>
      </c>
      <c r="D110" s="50">
        <v>0.10904792584281306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0.28325613630278368</v>
      </c>
      <c r="D111" s="50">
        <v>0.28320635296747837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0.21202929142463933</v>
      </c>
      <c r="D112" s="50">
        <v>0.21150455535693941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1239</v>
      </c>
      <c r="C113" s="39">
        <v>0.13237167636758476</v>
      </c>
      <c r="D113" s="50">
        <v>0.13234111499028367</v>
      </c>
      <c r="E113" s="51">
        <v>0</v>
      </c>
      <c r="F113" s="52">
        <v>1</v>
      </c>
    </row>
    <row r="114" spans="1:6" x14ac:dyDescent="0.25">
      <c r="A114" s="48" t="s">
        <v>255</v>
      </c>
      <c r="B114" s="49" t="s">
        <v>256</v>
      </c>
      <c r="C114" s="39">
        <v>0.20923124711971627</v>
      </c>
      <c r="D114" s="50">
        <v>0.20960029231553801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0.15999515504210426</v>
      </c>
      <c r="D115" s="50">
        <v>0.15956493396480256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9.3387236127952022E-2</v>
      </c>
      <c r="D116" s="50">
        <v>9.3191393829412994E-2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0.31541261603183007</v>
      </c>
      <c r="D117" s="50">
        <v>0.31462544565500622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0.16220628436126727</v>
      </c>
      <c r="D118" s="50">
        <v>0.161842875937314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0.16869912258844638</v>
      </c>
      <c r="D119" s="50">
        <v>0.16832904297104656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1240</v>
      </c>
      <c r="C120" s="39">
        <v>0.28136491382896262</v>
      </c>
      <c r="D120" s="50">
        <v>0.28130313208627344</v>
      </c>
      <c r="E120" s="51">
        <v>0</v>
      </c>
      <c r="F120" s="52">
        <v>1</v>
      </c>
    </row>
    <row r="121" spans="1:6" x14ac:dyDescent="0.25">
      <c r="A121" s="48" t="s">
        <v>269</v>
      </c>
      <c r="B121" s="49" t="s">
        <v>270</v>
      </c>
      <c r="C121" s="39">
        <v>0.27580922890988352</v>
      </c>
      <c r="D121" s="50">
        <v>0.27579487282927739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272</v>
      </c>
      <c r="C122" s="39">
        <v>5.0962273459281227E-2</v>
      </c>
      <c r="D122" s="50">
        <v>5.0825864220460336E-2</v>
      </c>
      <c r="E122" s="51">
        <v>0</v>
      </c>
      <c r="F122" s="52">
        <v>0</v>
      </c>
    </row>
    <row r="123" spans="1:6" x14ac:dyDescent="0.25">
      <c r="A123" s="48" t="s">
        <v>273</v>
      </c>
      <c r="B123" s="49" t="s">
        <v>274</v>
      </c>
      <c r="C123" s="39">
        <v>6.721508528527792E-2</v>
      </c>
      <c r="D123" s="50">
        <v>6.7214899689249874E-2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5.8675067798155373E-2</v>
      </c>
      <c r="D124" s="50">
        <v>5.8661258287654151E-2</v>
      </c>
      <c r="E124" s="51">
        <v>0</v>
      </c>
      <c r="F124" s="52">
        <v>0</v>
      </c>
    </row>
    <row r="125" spans="1:6" x14ac:dyDescent="0.25">
      <c r="A125" s="48" t="s">
        <v>275</v>
      </c>
      <c r="B125" s="49" t="s">
        <v>277</v>
      </c>
      <c r="C125" s="39">
        <v>9.2773428053485901E-2</v>
      </c>
      <c r="D125" s="50">
        <v>9.2751593300207963E-2</v>
      </c>
      <c r="E125" s="51">
        <v>1</v>
      </c>
      <c r="F125" s="52">
        <v>0</v>
      </c>
    </row>
    <row r="126" spans="1:6" x14ac:dyDescent="0.25">
      <c r="A126" s="48" t="s">
        <v>278</v>
      </c>
      <c r="B126" s="49" t="s">
        <v>279</v>
      </c>
      <c r="C126" s="39">
        <v>9.2106088864838107E-2</v>
      </c>
      <c r="D126" s="50">
        <v>9.2101929410817213E-2</v>
      </c>
      <c r="E126" s="51">
        <v>0</v>
      </c>
      <c r="F126" s="52">
        <v>0</v>
      </c>
    </row>
    <row r="127" spans="1:6" x14ac:dyDescent="0.25">
      <c r="A127" s="48" t="s">
        <v>280</v>
      </c>
      <c r="B127" s="57" t="s">
        <v>281</v>
      </c>
      <c r="C127" s="39">
        <v>0.21398343754295143</v>
      </c>
      <c r="D127" s="50">
        <v>0.21353329870167168</v>
      </c>
      <c r="E127" s="51">
        <v>0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0.19531905961207668</v>
      </c>
      <c r="D128" s="50">
        <v>0.19618883070089227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0.25404966997630829</v>
      </c>
      <c r="D129" s="50">
        <v>0.25320553326142153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0.25491935305814711</v>
      </c>
      <c r="D130" s="50">
        <v>0.25411334915916617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0.25502786297277291</v>
      </c>
      <c r="D131" s="50">
        <v>0.25422127015315954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0.25417169556318864</v>
      </c>
      <c r="D132" s="50">
        <v>0.25332047236155453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0.12091758821547123</v>
      </c>
      <c r="D133" s="50">
        <v>0.12060243608278777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6.0610176836569316E-2</v>
      </c>
      <c r="D134" s="50">
        <v>6.0438215286163055E-2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0.2215204613279782</v>
      </c>
      <c r="D135" s="50">
        <v>0.22083933185129531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0.1723835485980732</v>
      </c>
      <c r="D136" s="50">
        <v>0.17196025259744174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0.12117911860155195</v>
      </c>
      <c r="D137" s="50">
        <v>0.12084569364393009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9.1928437578839062E-2</v>
      </c>
      <c r="D138" s="50">
        <v>9.1898380237327021E-2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8.9359143488041359E-2</v>
      </c>
      <c r="D139" s="50">
        <v>8.9179378272182364E-2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5.2542526144451568E-2</v>
      </c>
      <c r="D140" s="50">
        <v>5.2596731824049003E-2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0.10445656911774422</v>
      </c>
      <c r="D141" s="50">
        <v>0.10419603057251166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0.21576829761702659</v>
      </c>
      <c r="D142" s="50">
        <v>0.2151574262940035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0.24810020927916598</v>
      </c>
      <c r="D143" s="50">
        <v>0.24679358182845129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0.24838433031226909</v>
      </c>
      <c r="D144" s="50">
        <v>0.24707666938429418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8.6060149301893513E-2</v>
      </c>
      <c r="D145" s="50">
        <v>9.0424331372707598E-2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0.10226725620526056</v>
      </c>
      <c r="D146" s="50">
        <v>0.10231479268394349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1241</v>
      </c>
      <c r="C147" s="39">
        <v>9.0137123618628523E-2</v>
      </c>
      <c r="D147" s="50">
        <v>8.9871477737242716E-2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1242</v>
      </c>
      <c r="C148" s="39">
        <v>0.14666390723467629</v>
      </c>
      <c r="D148" s="50">
        <v>0.14693742712478502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0.51527671500836381</v>
      </c>
      <c r="D149" s="50">
        <v>0.51399562166056667</v>
      </c>
      <c r="E149" s="51">
        <v>1</v>
      </c>
      <c r="F149" s="52">
        <v>0</v>
      </c>
    </row>
    <row r="150" spans="1:6" x14ac:dyDescent="0.25">
      <c r="A150" s="48" t="s">
        <v>326</v>
      </c>
      <c r="B150" s="49" t="s">
        <v>1243</v>
      </c>
      <c r="C150" s="39">
        <v>0.31411907592452348</v>
      </c>
      <c r="D150" s="50">
        <v>0.31410903714149963</v>
      </c>
      <c r="E150" s="51">
        <v>0</v>
      </c>
      <c r="F150" s="52">
        <v>1</v>
      </c>
    </row>
    <row r="151" spans="1:6" x14ac:dyDescent="0.25">
      <c r="A151" s="48" t="s">
        <v>328</v>
      </c>
      <c r="B151" s="49" t="s">
        <v>329</v>
      </c>
      <c r="C151" s="39">
        <v>0.2309411243361309</v>
      </c>
      <c r="D151" s="50">
        <v>0.23019129946187719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0.10076450916991916</v>
      </c>
      <c r="D152" s="50">
        <v>0.10053020457862037</v>
      </c>
      <c r="E152" s="51">
        <v>0</v>
      </c>
      <c r="F152" s="52">
        <v>0</v>
      </c>
    </row>
    <row r="153" spans="1:6" x14ac:dyDescent="0.25">
      <c r="A153" s="48" t="s">
        <v>332</v>
      </c>
      <c r="B153" s="49" t="s">
        <v>333</v>
      </c>
      <c r="C153" s="39">
        <v>0.14437317576687084</v>
      </c>
      <c r="D153" s="50">
        <v>0.1443661741479895</v>
      </c>
      <c r="E153" s="51">
        <v>0</v>
      </c>
      <c r="F153" s="52">
        <v>0</v>
      </c>
    </row>
    <row r="154" spans="1:6" x14ac:dyDescent="0.25">
      <c r="A154" s="48" t="s">
        <v>334</v>
      </c>
      <c r="B154" s="49" t="s">
        <v>335</v>
      </c>
      <c r="C154" s="39">
        <v>0.17344915488207147</v>
      </c>
      <c r="D154" s="50">
        <v>0.17284493404647039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8.9752517589414521E-2</v>
      </c>
      <c r="D155" s="50">
        <v>8.9642820734749287E-2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0.25906475230769643</v>
      </c>
      <c r="D156" s="50">
        <v>0.2577865418418348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7.3422399766032237E-2</v>
      </c>
      <c r="D157" s="50">
        <v>7.3325746805389919E-2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5.0053967616092022E-2</v>
      </c>
      <c r="D158" s="50">
        <v>5.0171580998547592E-2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0.19040797630305226</v>
      </c>
      <c r="D159" s="50">
        <v>0.19019175986600395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5.8555735514741962E-2</v>
      </c>
      <c r="D160" s="50">
        <v>5.8397918636007899E-2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1244</v>
      </c>
      <c r="C161" s="39">
        <v>0.12022883469095443</v>
      </c>
      <c r="D161" s="50">
        <v>0.12022410155167899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0.33606292794018633</v>
      </c>
      <c r="D162" s="50">
        <v>0.3361280090477734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0.3349258317031194</v>
      </c>
      <c r="D163" s="50">
        <v>0.33498903635539856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1245</v>
      </c>
      <c r="C164" s="39">
        <v>0.26628306090141762</v>
      </c>
      <c r="D164" s="50">
        <v>0.26550856939838735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3.4947685174909447E-2</v>
      </c>
      <c r="D165" s="50">
        <v>3.4932608877622076E-2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0.1827062999368233</v>
      </c>
      <c r="D166" s="50">
        <v>0.18185245757786911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0.33316325463167062</v>
      </c>
      <c r="D167" s="50">
        <v>0.33218301038255216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0.13940617034637434</v>
      </c>
      <c r="D168" s="50">
        <v>0.13936972443706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1246</v>
      </c>
      <c r="C169" s="39">
        <v>6.3802062365515333E-2</v>
      </c>
      <c r="D169" s="50">
        <v>6.3844588941255873E-2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1247</v>
      </c>
      <c r="C170" s="39">
        <v>5.3463843180555054E-2</v>
      </c>
      <c r="D170" s="50">
        <v>5.3311710117287255E-2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1248</v>
      </c>
      <c r="C171" s="39">
        <v>7.6710103478127206E-2</v>
      </c>
      <c r="D171" s="50">
        <v>7.6479258720926785E-2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1249</v>
      </c>
      <c r="C172" s="39">
        <v>6.8172859141310813E-2</v>
      </c>
      <c r="D172" s="50">
        <v>6.7992590720443641E-2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373</v>
      </c>
      <c r="C173" s="39">
        <v>0.14571938480339711</v>
      </c>
      <c r="D173" s="50">
        <v>0.14548249850713593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1250</v>
      </c>
      <c r="C174" s="39">
        <v>8.2506969971233177E-2</v>
      </c>
      <c r="D174" s="50">
        <v>8.2318766137158439E-2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377</v>
      </c>
      <c r="C175" s="39">
        <v>0.18156423589944914</v>
      </c>
      <c r="D175" s="50">
        <v>0.18094581337900381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1251</v>
      </c>
      <c r="C176" s="79">
        <v>9.2665486292033764E-2</v>
      </c>
      <c r="D176" s="50">
        <v>9.2536073200337979E-2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0.22456824692524385</v>
      </c>
      <c r="D177" s="58">
        <v>0.2246463573170146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383</v>
      </c>
      <c r="C178" s="39">
        <v>0.21170162125662401</v>
      </c>
      <c r="D178" s="50">
        <v>0.21124489858949236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0.17178146047354226</v>
      </c>
      <c r="D179" s="50">
        <v>0.1712572176497677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1252</v>
      </c>
      <c r="C180" s="39">
        <v>0.33512696308373102</v>
      </c>
      <c r="D180" s="50">
        <v>0.33516668005953937</v>
      </c>
      <c r="E180" s="51">
        <v>0</v>
      </c>
      <c r="F180" s="52">
        <v>1</v>
      </c>
    </row>
    <row r="181" spans="1:6" x14ac:dyDescent="0.25">
      <c r="A181" s="48" t="s">
        <v>388</v>
      </c>
      <c r="B181" s="49" t="s">
        <v>389</v>
      </c>
      <c r="C181" s="39">
        <v>7.1239099566601086E-2</v>
      </c>
      <c r="D181" s="50">
        <v>7.6029342277756484E-2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7.751355923172018E-2</v>
      </c>
      <c r="D182" s="50">
        <v>7.7243472924126852E-2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0.18471173370142691</v>
      </c>
      <c r="D183" s="50">
        <v>0.1842097692033553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395</v>
      </c>
      <c r="C184" s="39">
        <v>0.10732639081885197</v>
      </c>
      <c r="D184" s="50">
        <v>0.10716171490097488</v>
      </c>
      <c r="E184" s="51">
        <v>0</v>
      </c>
      <c r="F184" s="52">
        <v>0</v>
      </c>
    </row>
    <row r="185" spans="1:6" x14ac:dyDescent="0.25">
      <c r="A185" s="48" t="s">
        <v>396</v>
      </c>
      <c r="B185" s="49" t="s">
        <v>397</v>
      </c>
      <c r="C185" s="39">
        <v>6.5455771358032308E-2</v>
      </c>
      <c r="D185" s="50">
        <v>6.5727081297194304E-2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0.40976724640342471</v>
      </c>
      <c r="D186" s="50">
        <v>0.40861034091531551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1253</v>
      </c>
      <c r="C187" s="39">
        <v>7.2759924495236383E-2</v>
      </c>
      <c r="D187" s="50">
        <v>7.2558996917851476E-2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1254</v>
      </c>
      <c r="C188" s="39">
        <v>9.3850542356996552E-2</v>
      </c>
      <c r="D188" s="50">
        <v>9.3814872532061333E-2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0.11872502691317101</v>
      </c>
      <c r="D189" s="50">
        <v>0.11852901173474095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0.17666178909751165</v>
      </c>
      <c r="D190" s="50">
        <v>0.17661626828270693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409</v>
      </c>
      <c r="C191" s="39">
        <v>0.18875659627771946</v>
      </c>
      <c r="D191" s="50">
        <v>0.18817905299101906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411</v>
      </c>
      <c r="C192" s="39">
        <v>0.11697626035899159</v>
      </c>
      <c r="D192" s="50">
        <v>0.11649197732709807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1255</v>
      </c>
      <c r="C193" s="39">
        <v>0.18957307267093465</v>
      </c>
      <c r="D193" s="50">
        <v>0.18897408957565887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0.13986372292016663</v>
      </c>
      <c r="D194" s="50">
        <v>0.13986752608122957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0.19095618286662436</v>
      </c>
      <c r="D195" s="50">
        <v>0.19036969043806734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419</v>
      </c>
      <c r="C196" s="39">
        <v>0.14451153782094375</v>
      </c>
      <c r="D196" s="50">
        <v>0.14408922637679464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421</v>
      </c>
      <c r="C197" s="39">
        <v>0.12991750848581179</v>
      </c>
      <c r="D197" s="50">
        <v>0.12953707020228306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1256</v>
      </c>
      <c r="C198" s="39">
        <v>9.0252138262486598E-2</v>
      </c>
      <c r="D198" s="50">
        <v>9.0552412476733915E-2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8.6253917042205669E-2</v>
      </c>
      <c r="D199" s="50">
        <v>8.605461312348478E-2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1257</v>
      </c>
      <c r="C200" s="39">
        <v>9.0004361809589817E-2</v>
      </c>
      <c r="D200" s="50">
        <v>9.0004884110482214E-2</v>
      </c>
      <c r="E200" s="51">
        <v>0</v>
      </c>
      <c r="F200" s="52">
        <v>1</v>
      </c>
    </row>
    <row r="201" spans="1:6" x14ac:dyDescent="0.25">
      <c r="A201" s="48" t="s">
        <v>428</v>
      </c>
      <c r="B201" s="49" t="s">
        <v>429</v>
      </c>
      <c r="C201" s="39">
        <v>0.11054283561039742</v>
      </c>
      <c r="D201" s="50">
        <v>0.1102096359802948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0.1160516661189636</v>
      </c>
      <c r="D202" s="50">
        <v>0.11579595616154197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1258</v>
      </c>
      <c r="C203" s="39">
        <v>6.4744366517615073E-2</v>
      </c>
      <c r="D203" s="50">
        <v>6.4594719152827065E-2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9.1763106843966255E-2</v>
      </c>
      <c r="D204" s="50">
        <v>9.1468971062857021E-2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437</v>
      </c>
      <c r="C205" s="39">
        <v>9.0310231166552693E-2</v>
      </c>
      <c r="D205" s="50">
        <v>9.0283379172003742E-2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439</v>
      </c>
      <c r="C206" s="39">
        <v>0.18510478788797019</v>
      </c>
      <c r="D206" s="50">
        <v>0.18963311989609727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0.15837714656437812</v>
      </c>
      <c r="D207" s="50">
        <v>0.15782096539798218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1259</v>
      </c>
      <c r="C208" s="39">
        <v>7.8147947666649342E-2</v>
      </c>
      <c r="D208" s="50">
        <v>7.8038658221445872E-2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0.13613142549636048</v>
      </c>
      <c r="D209" s="50">
        <v>0.13570091546444074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0.10502332343975365</v>
      </c>
      <c r="D210" s="50">
        <v>0.10551174713336497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0.33657390579296692</v>
      </c>
      <c r="D211" s="50">
        <v>0.3318991667596532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0.16740969817213305</v>
      </c>
      <c r="D212" s="58">
        <v>0.16749013209054064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1260</v>
      </c>
      <c r="C213" s="39">
        <v>0.13143259935962909</v>
      </c>
      <c r="D213" s="58">
        <v>0.13079130229562075</v>
      </c>
      <c r="E213" s="51">
        <v>0</v>
      </c>
      <c r="F213" s="52">
        <v>1</v>
      </c>
    </row>
    <row r="214" spans="1:6" x14ac:dyDescent="0.25">
      <c r="A214" s="48" t="s">
        <v>454</v>
      </c>
      <c r="B214" s="49" t="s">
        <v>455</v>
      </c>
      <c r="C214" s="39">
        <v>9.6185297991951677E-2</v>
      </c>
      <c r="D214" s="50">
        <v>9.5828679431072816E-2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0.12050622157718813</v>
      </c>
      <c r="D215" s="50">
        <v>0.12047555791223881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0.13014732351005068</v>
      </c>
      <c r="D216" s="50">
        <v>0.13009864347799863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6.6857026351887644E-2</v>
      </c>
      <c r="D217" s="50">
        <v>6.6640780933315463E-2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0.2056391635153324</v>
      </c>
      <c r="D218" s="50">
        <v>0.20543452973243323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0.18238576835468948</v>
      </c>
      <c r="D219" s="50">
        <v>0.18232103642244951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0.20234804550619706</v>
      </c>
      <c r="D220" s="50">
        <v>0.20188000750808324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0.24208489605679318</v>
      </c>
      <c r="D221" s="50">
        <v>0.24182279099188389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8.8776803885259103E-2</v>
      </c>
      <c r="D222" s="50">
        <v>8.8907065179068476E-2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0.15457427181467898</v>
      </c>
      <c r="D223" s="50">
        <v>0.15408221863189264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0.102267368369931</v>
      </c>
      <c r="D224" s="50">
        <v>0.10206038476502624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0.14606532361661931</v>
      </c>
      <c r="D225" s="50">
        <v>0.14604677922970641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1261</v>
      </c>
      <c r="C226" s="39">
        <v>0.18229556053762791</v>
      </c>
      <c r="D226" s="50">
        <v>0.18223351472943772</v>
      </c>
      <c r="E226" s="51">
        <v>0</v>
      </c>
      <c r="F226" s="52">
        <v>1</v>
      </c>
    </row>
    <row r="227" spans="1:6" x14ac:dyDescent="0.25">
      <c r="A227" s="48" t="s">
        <v>480</v>
      </c>
      <c r="B227" s="49" t="s">
        <v>481</v>
      </c>
      <c r="C227" s="39">
        <v>0.16593131558386706</v>
      </c>
      <c r="D227" s="50">
        <v>0.16539918486079261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1262</v>
      </c>
      <c r="C228" s="39">
        <v>0.16407815647231305</v>
      </c>
      <c r="D228" s="50">
        <v>0.16407967370342708</v>
      </c>
      <c r="E228" s="51">
        <v>0</v>
      </c>
      <c r="F228" s="52">
        <v>1</v>
      </c>
    </row>
    <row r="229" spans="1:6" x14ac:dyDescent="0.25">
      <c r="A229" s="48" t="s">
        <v>484</v>
      </c>
      <c r="B229" s="49" t="s">
        <v>485</v>
      </c>
      <c r="C229" s="39">
        <v>8.71895966969434E-2</v>
      </c>
      <c r="D229" s="50">
        <v>8.6930709328844502E-2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487</v>
      </c>
      <c r="C230" s="39">
        <v>0.15008915475941595</v>
      </c>
      <c r="D230" s="50">
        <v>0.15006478840169984</v>
      </c>
      <c r="E230" s="51">
        <v>0</v>
      </c>
      <c r="F230" s="52">
        <v>0</v>
      </c>
    </row>
    <row r="231" spans="1:6" x14ac:dyDescent="0.25">
      <c r="A231" s="48" t="s">
        <v>488</v>
      </c>
      <c r="B231" s="49" t="s">
        <v>489</v>
      </c>
      <c r="C231" s="39">
        <v>9.0644317603124316E-2</v>
      </c>
      <c r="D231" s="58">
        <v>9.0320548981165732E-2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491</v>
      </c>
      <c r="C232" s="39">
        <v>0.10996940855425276</v>
      </c>
      <c r="D232" s="58">
        <v>0.10996066730932606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8.0078487450816471E-2</v>
      </c>
      <c r="D233" s="50">
        <v>7.9740211256736207E-2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1263</v>
      </c>
      <c r="C234" s="39">
        <v>9.4820494311106132E-2</v>
      </c>
      <c r="D234" s="50">
        <v>9.4811685237739113E-2</v>
      </c>
      <c r="E234" s="51">
        <v>0</v>
      </c>
      <c r="F234" s="52">
        <v>1</v>
      </c>
    </row>
    <row r="235" spans="1:6" x14ac:dyDescent="0.25">
      <c r="A235" s="48" t="s">
        <v>496</v>
      </c>
      <c r="B235" s="49" t="s">
        <v>497</v>
      </c>
      <c r="C235" s="39">
        <v>0.17678623737917121</v>
      </c>
      <c r="D235" s="50">
        <v>0.17970434873868774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7.0522134801230096E-2</v>
      </c>
      <c r="D236" s="50">
        <v>7.0357301773772224E-2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501</v>
      </c>
      <c r="C237" s="39">
        <v>0.14998871414208215</v>
      </c>
      <c r="D237" s="50">
        <v>0.14993332298340023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1264</v>
      </c>
      <c r="C238" s="39">
        <v>8.0041986798019965E-2</v>
      </c>
      <c r="D238" s="50">
        <v>8.0350731457008606E-2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7.4121166303544206E-2</v>
      </c>
      <c r="D239" s="50">
        <v>7.3951214170465726E-2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7.0418031594261576E-2</v>
      </c>
      <c r="D240" s="50">
        <v>7.0409794603614725E-2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0.19537764966506915</v>
      </c>
      <c r="D241" s="50">
        <v>0.20325152780501929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9.545314972931386E-2</v>
      </c>
      <c r="D242" s="50">
        <v>9.5250788929910207E-2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0.17426520238761384</v>
      </c>
      <c r="D243" s="50">
        <v>0.17337938782124665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0.14783273725155643</v>
      </c>
      <c r="D244" s="58">
        <v>0.14901809311800332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1265</v>
      </c>
      <c r="C245" s="39">
        <v>7.6641959291369369E-2</v>
      </c>
      <c r="D245" s="58">
        <v>7.6707575776319092E-2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9.0353604489464445E-2</v>
      </c>
      <c r="D246" s="50">
        <v>9.0330673656878011E-2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6.9732537355702659E-2</v>
      </c>
      <c r="D247" s="50">
        <v>7.00063569553704E-2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1266</v>
      </c>
      <c r="C248" s="39">
        <v>0.10241919365648385</v>
      </c>
      <c r="D248" s="50">
        <v>0.10232748219163251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1267</v>
      </c>
      <c r="C249" s="39">
        <v>9.0951346694375407E-2</v>
      </c>
      <c r="D249" s="50">
        <v>9.1007147155367937E-2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0.17300866570527515</v>
      </c>
      <c r="D250" s="50">
        <v>0.17251055540332549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529</v>
      </c>
      <c r="C251" s="39">
        <v>5.8873755497686628E-2</v>
      </c>
      <c r="D251" s="50">
        <v>5.8697981583067986E-2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1268</v>
      </c>
      <c r="C252" s="39">
        <v>0.12919935766031979</v>
      </c>
      <c r="D252" s="50">
        <v>0.12856496049775215</v>
      </c>
      <c r="E252" s="51">
        <v>0</v>
      </c>
      <c r="F252" s="52">
        <v>1</v>
      </c>
    </row>
    <row r="253" spans="1:6" x14ac:dyDescent="0.25">
      <c r="A253" s="48" t="s">
        <v>532</v>
      </c>
      <c r="B253" s="49" t="s">
        <v>533</v>
      </c>
      <c r="C253" s="39">
        <v>9.6404367686396014E-2</v>
      </c>
      <c r="D253" s="50">
        <v>9.7666692276555001E-2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4.5547691850846443E-2</v>
      </c>
      <c r="D254" s="50">
        <v>4.5605314139636748E-2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1269</v>
      </c>
      <c r="C255" s="39">
        <v>8.7471835792666375E-2</v>
      </c>
      <c r="D255" s="50">
        <v>8.7301489304011867E-2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1270</v>
      </c>
      <c r="C256" s="39">
        <v>6.618421589694802E-2</v>
      </c>
      <c r="D256" s="50">
        <v>6.5986459541599166E-2</v>
      </c>
      <c r="E256" s="51">
        <v>0</v>
      </c>
      <c r="F256" s="52">
        <v>0</v>
      </c>
    </row>
    <row r="257" spans="1:6" x14ac:dyDescent="0.25">
      <c r="A257" s="48" t="s">
        <v>538</v>
      </c>
      <c r="B257" s="49" t="s">
        <v>1271</v>
      </c>
      <c r="C257" s="39">
        <v>0.10464643369333981</v>
      </c>
      <c r="D257" s="58">
        <v>0.10433375344100182</v>
      </c>
      <c r="E257" s="51">
        <v>1</v>
      </c>
      <c r="F257" s="52">
        <v>0</v>
      </c>
    </row>
    <row r="258" spans="1:6" x14ac:dyDescent="0.25">
      <c r="A258" s="48" t="s">
        <v>541</v>
      </c>
      <c r="B258" s="53" t="s">
        <v>542</v>
      </c>
      <c r="C258" s="39">
        <v>7.2314950170050032E-2</v>
      </c>
      <c r="D258" s="58">
        <v>7.2124939794271953E-2</v>
      </c>
      <c r="E258" s="51">
        <v>0</v>
      </c>
      <c r="F258" s="52">
        <v>0</v>
      </c>
    </row>
    <row r="259" spans="1:6" x14ac:dyDescent="0.25">
      <c r="A259" s="48" t="s">
        <v>543</v>
      </c>
      <c r="B259" s="49" t="s">
        <v>544</v>
      </c>
      <c r="C259" s="39">
        <v>0.18362112200099751</v>
      </c>
      <c r="D259" s="50">
        <v>0.18315972963725222</v>
      </c>
      <c r="E259" s="51">
        <v>0</v>
      </c>
      <c r="F259" s="52">
        <v>0</v>
      </c>
    </row>
    <row r="260" spans="1:6" x14ac:dyDescent="0.25">
      <c r="A260" s="48" t="s">
        <v>545</v>
      </c>
      <c r="B260" s="49" t="s">
        <v>546</v>
      </c>
      <c r="C260" s="39">
        <v>0.20447578092905871</v>
      </c>
      <c r="D260" s="50">
        <v>0.2038335094407065</v>
      </c>
      <c r="E260" s="51">
        <v>0</v>
      </c>
      <c r="F260" s="52">
        <v>0</v>
      </c>
    </row>
    <row r="261" spans="1:6" x14ac:dyDescent="0.25">
      <c r="A261" s="48" t="s">
        <v>547</v>
      </c>
      <c r="B261" s="49" t="s">
        <v>548</v>
      </c>
      <c r="C261" s="39">
        <v>0.13141157327745945</v>
      </c>
      <c r="D261" s="50">
        <v>0.13136846477734709</v>
      </c>
      <c r="E261" s="51">
        <v>0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0.17132493057056486</v>
      </c>
      <c r="D262" s="50">
        <v>0.18245148101380212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5.8049296659995551E-2</v>
      </c>
      <c r="D263" s="50">
        <v>5.7868612696692807E-2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554</v>
      </c>
      <c r="C264" s="39">
        <v>9.6336743112907866E-2</v>
      </c>
      <c r="D264" s="50">
        <v>9.627000621338605E-2</v>
      </c>
      <c r="E264" s="51">
        <v>0</v>
      </c>
      <c r="F264" s="52">
        <v>0</v>
      </c>
    </row>
    <row r="265" spans="1:6" x14ac:dyDescent="0.25">
      <c r="A265" s="48" t="s">
        <v>555</v>
      </c>
      <c r="B265" s="49" t="s">
        <v>556</v>
      </c>
      <c r="C265" s="39">
        <v>8.3310340704278091E-2</v>
      </c>
      <c r="D265" s="50">
        <v>8.373449229629526E-2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0.20801877080397294</v>
      </c>
      <c r="D266" s="50">
        <v>0.20742405611538264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1272</v>
      </c>
      <c r="C267" s="39">
        <v>8.1292489747815028E-2</v>
      </c>
      <c r="D267" s="50">
        <v>8.1411305756990404E-2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8.780800741787137E-2</v>
      </c>
      <c r="D268" s="50">
        <v>8.7624937213868992E-2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0.26399798491734122</v>
      </c>
      <c r="D269" s="50">
        <v>0.26343125851992688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1273</v>
      </c>
      <c r="C270" s="39">
        <v>0.19469153008361179</v>
      </c>
      <c r="D270" s="58">
        <v>0.19469153008361179</v>
      </c>
      <c r="E270" s="51">
        <v>0</v>
      </c>
      <c r="F270" s="52">
        <v>1</v>
      </c>
    </row>
    <row r="271" spans="1:6" x14ac:dyDescent="0.25">
      <c r="A271" s="48" t="s">
        <v>567</v>
      </c>
      <c r="B271" s="53" t="s">
        <v>568</v>
      </c>
      <c r="C271" s="39">
        <v>0.13051650785014385</v>
      </c>
      <c r="D271" s="58">
        <v>0.13005928775372982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5.9736106240531717E-2</v>
      </c>
      <c r="D272" s="50">
        <v>5.9670367479201673E-2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1274</v>
      </c>
      <c r="C273" s="39">
        <v>0.14311042098722501</v>
      </c>
      <c r="D273" s="50">
        <v>0.14308517384001485</v>
      </c>
      <c r="E273" s="51">
        <v>0</v>
      </c>
      <c r="F273" s="52">
        <v>1</v>
      </c>
    </row>
    <row r="274" spans="1:6" x14ac:dyDescent="0.25">
      <c r="A274" s="48" t="s">
        <v>573</v>
      </c>
      <c r="B274" s="49" t="s">
        <v>574</v>
      </c>
      <c r="C274" s="39">
        <v>0.20295938401148397</v>
      </c>
      <c r="D274" s="50">
        <v>0.2022572564851621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0.10294858284829193</v>
      </c>
      <c r="D275" s="50">
        <v>0.10283969071314875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1275</v>
      </c>
      <c r="C276" s="39">
        <v>0.10025620888495716</v>
      </c>
      <c r="D276" s="50">
        <v>0.10036357523002365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0.12380904436556578</v>
      </c>
      <c r="D277" s="50">
        <v>0.1237865965283392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0.2143660730975076</v>
      </c>
      <c r="D278" s="50">
        <v>0.21365942510305713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1276</v>
      </c>
      <c r="C279" s="39">
        <v>6.1683494917187172E-2</v>
      </c>
      <c r="D279" s="50">
        <v>6.1498669223581805E-2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1277</v>
      </c>
      <c r="C280" s="39">
        <v>5.3247140005397348E-2</v>
      </c>
      <c r="D280" s="50">
        <v>5.3100558557357333E-2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1278</v>
      </c>
      <c r="C281" s="39">
        <v>3.951153753022256E-2</v>
      </c>
      <c r="D281" s="50">
        <v>3.9574978071567873E-2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590</v>
      </c>
      <c r="C282" s="39">
        <v>6.2599239301957973E-2</v>
      </c>
      <c r="D282" s="50">
        <v>6.239669372988188E-2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1279</v>
      </c>
      <c r="C283" s="39">
        <v>0.16468950363885973</v>
      </c>
      <c r="D283" s="58">
        <v>0.16461178241120092</v>
      </c>
      <c r="E283" s="51">
        <v>0</v>
      </c>
      <c r="F283" s="52">
        <v>1</v>
      </c>
    </row>
    <row r="284" spans="1:6" x14ac:dyDescent="0.25">
      <c r="A284" s="48" t="s">
        <v>593</v>
      </c>
      <c r="B284" s="53" t="s">
        <v>594</v>
      </c>
      <c r="C284" s="39">
        <v>0.11553616876013684</v>
      </c>
      <c r="D284" s="58">
        <v>0.11513923008209141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596</v>
      </c>
      <c r="C285" s="39">
        <v>0.18578607186448548</v>
      </c>
      <c r="D285" s="50">
        <v>0.18560378875926115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1280</v>
      </c>
      <c r="C286" s="39">
        <v>0.1021694394785984</v>
      </c>
      <c r="D286" s="50">
        <v>0.10215999110046695</v>
      </c>
      <c r="E286" s="51">
        <v>0</v>
      </c>
      <c r="F286" s="52">
        <v>1</v>
      </c>
    </row>
    <row r="287" spans="1:6" x14ac:dyDescent="0.25">
      <c r="A287" s="48" t="s">
        <v>599</v>
      </c>
      <c r="B287" s="49" t="s">
        <v>1281</v>
      </c>
      <c r="C287" s="39">
        <v>6.6859871274859956E-2</v>
      </c>
      <c r="D287" s="50">
        <v>6.6670198736983433E-2</v>
      </c>
      <c r="E287" s="51">
        <v>0</v>
      </c>
      <c r="F287" s="52">
        <v>0</v>
      </c>
    </row>
    <row r="288" spans="1:6" x14ac:dyDescent="0.25">
      <c r="A288" s="48" t="s">
        <v>599</v>
      </c>
      <c r="B288" s="49" t="s">
        <v>1282</v>
      </c>
      <c r="C288" s="39">
        <v>0.10571473864711159</v>
      </c>
      <c r="D288" s="50">
        <v>0.10541484003247439</v>
      </c>
      <c r="E288" s="51">
        <v>1</v>
      </c>
      <c r="F288" s="52">
        <v>0</v>
      </c>
    </row>
    <row r="289" spans="1:6" x14ac:dyDescent="0.25">
      <c r="A289" s="48" t="s">
        <v>602</v>
      </c>
      <c r="B289" s="49" t="s">
        <v>603</v>
      </c>
      <c r="C289" s="39">
        <v>8.7816644084781625E-2</v>
      </c>
      <c r="D289" s="50">
        <v>8.7791764178333911E-2</v>
      </c>
      <c r="E289" s="51">
        <v>0</v>
      </c>
      <c r="F289" s="52">
        <v>0</v>
      </c>
    </row>
    <row r="290" spans="1:6" x14ac:dyDescent="0.25">
      <c r="A290" s="48" t="s">
        <v>604</v>
      </c>
      <c r="B290" s="49" t="s">
        <v>605</v>
      </c>
      <c r="C290" s="39">
        <v>0.17984205501111475</v>
      </c>
      <c r="D290" s="50">
        <v>0.17954859984427948</v>
      </c>
      <c r="E290" s="51">
        <v>0</v>
      </c>
      <c r="F290" s="52">
        <v>0</v>
      </c>
    </row>
    <row r="291" spans="1:6" x14ac:dyDescent="0.25">
      <c r="A291" s="48" t="s">
        <v>606</v>
      </c>
      <c r="B291" s="49" t="s">
        <v>607</v>
      </c>
      <c r="C291" s="39">
        <v>0.11968005076890456</v>
      </c>
      <c r="D291" s="50">
        <v>0.11931741901678117</v>
      </c>
      <c r="E291" s="51">
        <v>0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0.14411882271612786</v>
      </c>
      <c r="D292" s="50">
        <v>0.1437037381626993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7.985364355711258E-2</v>
      </c>
      <c r="D293" s="50">
        <v>7.9598735028905826E-2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0.26815508342121092</v>
      </c>
      <c r="D294" s="50">
        <v>0.26727001517806759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0.57530470380636667</v>
      </c>
      <c r="D295" s="50">
        <v>0.57339469435484292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0.2189390270523521</v>
      </c>
      <c r="D296" s="58">
        <v>0.21794880644768938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0.11141480042604149</v>
      </c>
      <c r="D297" s="58">
        <v>0.11137205972157554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0.10859798394642411</v>
      </c>
      <c r="D298" s="50">
        <v>0.10821994313438064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8.0503691377625461E-2</v>
      </c>
      <c r="D299" s="50">
        <v>8.0311416874865899E-2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1283</v>
      </c>
      <c r="C300" s="39">
        <v>0.11823135624841065</v>
      </c>
      <c r="D300" s="50">
        <v>0.11823135624841065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1284</v>
      </c>
      <c r="C301" s="39">
        <v>0.11871125837660354</v>
      </c>
      <c r="D301" s="50">
        <v>0.11816333872835322</v>
      </c>
      <c r="E301" s="51">
        <v>0</v>
      </c>
      <c r="F301" s="52">
        <v>1</v>
      </c>
    </row>
    <row r="302" spans="1:6" x14ac:dyDescent="0.25">
      <c r="A302" s="48" t="s">
        <v>628</v>
      </c>
      <c r="B302" s="49" t="s">
        <v>629</v>
      </c>
      <c r="C302" s="39">
        <v>5.8437494102299009E-2</v>
      </c>
      <c r="D302" s="50">
        <v>5.8270270763904626E-2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1285</v>
      </c>
      <c r="C303" s="39">
        <v>7.2052748903927238E-2</v>
      </c>
      <c r="D303" s="50">
        <v>7.2038942781714799E-2</v>
      </c>
      <c r="E303" s="51">
        <v>0</v>
      </c>
      <c r="F303" s="52">
        <v>1</v>
      </c>
    </row>
    <row r="304" spans="1:6" x14ac:dyDescent="0.25">
      <c r="A304" s="48" t="s">
        <v>632</v>
      </c>
      <c r="B304" s="49" t="s">
        <v>633</v>
      </c>
      <c r="C304" s="39">
        <v>0.15767084893149155</v>
      </c>
      <c r="D304" s="50">
        <v>0.15761992671100231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635</v>
      </c>
      <c r="C305" s="39">
        <v>0.1211884964888334</v>
      </c>
      <c r="D305" s="50">
        <v>0.12096251676139871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637</v>
      </c>
      <c r="C306" s="39">
        <v>0.16014082499175433</v>
      </c>
      <c r="D306" s="50">
        <v>0.15977447959338864</v>
      </c>
      <c r="E306" s="51">
        <v>0</v>
      </c>
      <c r="F306" s="52">
        <v>0</v>
      </c>
    </row>
    <row r="307" spans="1:6" x14ac:dyDescent="0.25">
      <c r="A307" s="48" t="s">
        <v>638</v>
      </c>
      <c r="B307" s="49" t="s">
        <v>639</v>
      </c>
      <c r="C307" s="39">
        <v>0.21203014844462525</v>
      </c>
      <c r="D307" s="50">
        <v>0.21133623262337486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0.10711936299904236</v>
      </c>
      <c r="D308" s="50">
        <v>0.10713965159265508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8.5840151685830007E-2</v>
      </c>
      <c r="D309" s="58">
        <v>8.5839115608003808E-2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0.12158129947052404</v>
      </c>
      <c r="D310" s="58">
        <v>0.12119448272635157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5.0886287246866432E-2</v>
      </c>
      <c r="D311" s="50">
        <v>5.0863218563819423E-2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1286</v>
      </c>
      <c r="C312" s="39">
        <v>2.2710904604666005E-2</v>
      </c>
      <c r="D312" s="50">
        <v>2.2662632139474226E-2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1.9799421138002104E-2</v>
      </c>
      <c r="D313" s="50">
        <v>1.9798661715135255E-2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0.1393610848849742</v>
      </c>
      <c r="D314" s="50">
        <v>0.13887670148346137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655</v>
      </c>
      <c r="C315" s="39">
        <v>5.0446296683961868E-2</v>
      </c>
      <c r="D315" s="50">
        <v>5.0394878480813692E-2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8.6270998070554522E-2</v>
      </c>
      <c r="D316" s="50">
        <v>8.6245864925847973E-2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0.25214640890253437</v>
      </c>
      <c r="D317" s="50">
        <v>0.25154678322019897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0.17005130260249426</v>
      </c>
      <c r="D318" s="50">
        <v>0.16942747171565217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9.2853516350538349E-3</v>
      </c>
      <c r="D319" s="50">
        <v>9.2859423236062045E-3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1.1890343423548375E-2</v>
      </c>
      <c r="D320" s="50">
        <v>1.1890148545853118E-2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9.3122432180755263E-2</v>
      </c>
      <c r="D321" s="50">
        <v>9.3144864536347169E-2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0.13686346926439358</v>
      </c>
      <c r="D322" s="58">
        <v>0.13674508022215304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1287</v>
      </c>
      <c r="C323" s="39">
        <v>0.17227645887851695</v>
      </c>
      <c r="D323" s="58">
        <v>0.1722501360331001</v>
      </c>
      <c r="E323" s="51">
        <v>0</v>
      </c>
      <c r="F323" s="52">
        <v>1</v>
      </c>
    </row>
    <row r="324" spans="1:6" x14ac:dyDescent="0.25">
      <c r="A324" s="48" t="s">
        <v>672</v>
      </c>
      <c r="B324" s="49" t="s">
        <v>673</v>
      </c>
      <c r="C324" s="39">
        <v>0.18702930230907905</v>
      </c>
      <c r="D324" s="50">
        <v>0.18666727682971812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0.26298176331560219</v>
      </c>
      <c r="D325" s="50">
        <v>0.26298450024966252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677</v>
      </c>
      <c r="C326" s="39">
        <v>0.12515268328020526</v>
      </c>
      <c r="D326" s="50">
        <v>0.12514067533789294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679</v>
      </c>
      <c r="C327" s="39">
        <v>9.8922550199244424E-2</v>
      </c>
      <c r="D327" s="50">
        <v>9.8916328402881587E-2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1288</v>
      </c>
      <c r="C328" s="39">
        <v>6.2826591510623447E-2</v>
      </c>
      <c r="D328" s="50">
        <v>6.3184137138100921E-2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0.15682906621554765</v>
      </c>
      <c r="D329" s="50">
        <v>0.15640020554201467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8.82829545704861E-2</v>
      </c>
      <c r="D330" s="50">
        <v>8.8004715181832602E-2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8.8232250450173244E-2</v>
      </c>
      <c r="D331" s="50">
        <v>8.8207256928747479E-2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8.274307295839603E-2</v>
      </c>
      <c r="D332" s="50">
        <v>8.2526295353981011E-2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2.0081205439466877E-2</v>
      </c>
      <c r="D333" s="50">
        <v>2.0081127724046827E-2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0.10828380235178467</v>
      </c>
      <c r="D334" s="50">
        <v>0.10828868216215691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1.9852054330421334E-2</v>
      </c>
      <c r="D335" s="58">
        <v>1.9850028249921468E-2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3.8252782878069005E-2</v>
      </c>
      <c r="D336" s="58">
        <v>3.8328283545384492E-2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9.1356128884966886E-2</v>
      </c>
      <c r="D337" s="50">
        <v>9.1252043312044506E-2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5.5018391083671896E-2</v>
      </c>
      <c r="D338" s="50">
        <v>5.4928500287461782E-2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0.1422966839676989</v>
      </c>
      <c r="D339" s="50">
        <v>0.14181742821273186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5.3776207041619943E-2</v>
      </c>
      <c r="D340" s="50">
        <v>5.3617780357224851E-2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5.7380483586841946E-2</v>
      </c>
      <c r="D341" s="50">
        <v>5.7469630011593942E-2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5.0064541690677949E-2</v>
      </c>
      <c r="D342" s="50">
        <v>4.9916031974240403E-2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5.2792146266728388E-2</v>
      </c>
      <c r="D343" s="50">
        <v>5.2661940854419151E-2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0.25647279039667581</v>
      </c>
      <c r="D344" s="50">
        <v>0.25597655097711147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0.2558597938210635</v>
      </c>
      <c r="D345" s="50">
        <v>0.25530327161227806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9.1718371858197437E-3</v>
      </c>
      <c r="D346" s="50">
        <v>9.1724412231100373E-3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5.1243983735454447E-2</v>
      </c>
      <c r="D347" s="50">
        <v>5.1159461350895621E-2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7.1260865593803346E-2</v>
      </c>
      <c r="D348" s="58">
        <v>7.1424289249715028E-2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4.7377041255571212E-2</v>
      </c>
      <c r="D349" s="58">
        <v>4.7363436343412314E-2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2.0378952937155654E-2</v>
      </c>
      <c r="D350" s="50">
        <v>2.0378680826832862E-2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8.3512623899311161E-2</v>
      </c>
      <c r="D351" s="50">
        <v>8.3410367509341346E-2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1289</v>
      </c>
      <c r="C352" s="39">
        <v>5.5936538376587339E-2</v>
      </c>
      <c r="D352" s="50">
        <v>5.5777300553910468E-2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5.4303283100366903E-2</v>
      </c>
      <c r="D353" s="50">
        <v>5.456389549874352E-2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1290</v>
      </c>
      <c r="C354" s="39">
        <v>5.8872750991769168E-2</v>
      </c>
      <c r="D354" s="50">
        <v>5.871083408092255E-2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735</v>
      </c>
      <c r="C355" s="39">
        <v>7.7560874866075699E-2</v>
      </c>
      <c r="D355" s="50">
        <v>7.7247064804031151E-2</v>
      </c>
      <c r="E355" s="51">
        <v>0</v>
      </c>
      <c r="F355" s="52">
        <v>0</v>
      </c>
    </row>
    <row r="356" spans="1:6" x14ac:dyDescent="0.25">
      <c r="A356" s="48" t="s">
        <v>734</v>
      </c>
      <c r="B356" s="49" t="s">
        <v>736</v>
      </c>
      <c r="C356" s="39">
        <v>0.12263451094605315</v>
      </c>
      <c r="D356" s="50">
        <v>0.12213833367168339</v>
      </c>
      <c r="E356" s="51">
        <v>1</v>
      </c>
      <c r="F356" s="52">
        <v>0</v>
      </c>
    </row>
    <row r="357" spans="1:6" x14ac:dyDescent="0.25">
      <c r="A357" s="48" t="s">
        <v>737</v>
      </c>
      <c r="B357" s="49" t="s">
        <v>738</v>
      </c>
      <c r="C357" s="39">
        <v>3.2722448033971674E-2</v>
      </c>
      <c r="D357" s="50">
        <v>3.2717995065554568E-2</v>
      </c>
      <c r="E357" s="51">
        <v>0</v>
      </c>
      <c r="F357" s="52">
        <v>0</v>
      </c>
    </row>
    <row r="358" spans="1:6" x14ac:dyDescent="0.25">
      <c r="A358" s="48" t="s">
        <v>739</v>
      </c>
      <c r="B358" s="49" t="s">
        <v>740</v>
      </c>
      <c r="C358" s="39">
        <v>5.277252658712768E-2</v>
      </c>
      <c r="D358" s="50">
        <v>5.2586361029059926E-2</v>
      </c>
      <c r="E358" s="51">
        <v>0</v>
      </c>
      <c r="F358" s="52">
        <v>0</v>
      </c>
    </row>
    <row r="359" spans="1:6" x14ac:dyDescent="0.25">
      <c r="A359" s="48" t="s">
        <v>741</v>
      </c>
      <c r="B359" s="49" t="s">
        <v>742</v>
      </c>
      <c r="C359" s="39">
        <v>4.520796943014229E-2</v>
      </c>
      <c r="D359" s="50">
        <v>4.5172334196645389E-2</v>
      </c>
      <c r="E359" s="51">
        <v>0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3.567347408311148E-2</v>
      </c>
      <c r="D360" s="50">
        <v>3.5656083021767843E-2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6.5532669277010749E-2</v>
      </c>
      <c r="D361" s="58">
        <v>6.555172104734025E-2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5.0435323152646816E-2</v>
      </c>
      <c r="D362" s="58">
        <v>5.0370839020928607E-2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9.6699848240286032E-2</v>
      </c>
      <c r="D363" s="50">
        <v>9.6570104490642711E-2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752</v>
      </c>
      <c r="C364" s="39">
        <v>5.1923928075221407E-2</v>
      </c>
      <c r="D364" s="50">
        <v>5.1855097263257113E-2</v>
      </c>
      <c r="E364" s="51">
        <v>0</v>
      </c>
      <c r="F364" s="52">
        <v>0</v>
      </c>
    </row>
    <row r="365" spans="1:6" x14ac:dyDescent="0.25">
      <c r="A365" s="48" t="s">
        <v>751</v>
      </c>
      <c r="B365" s="49" t="s">
        <v>753</v>
      </c>
      <c r="C365" s="39">
        <v>8.2098938890231191E-2</v>
      </c>
      <c r="D365" s="50">
        <v>8.1990107820728214E-2</v>
      </c>
      <c r="E365" s="51">
        <v>1</v>
      </c>
      <c r="F365" s="52">
        <v>0</v>
      </c>
    </row>
    <row r="366" spans="1:6" x14ac:dyDescent="0.25">
      <c r="A366" s="48" t="s">
        <v>754</v>
      </c>
      <c r="B366" s="49" t="s">
        <v>1291</v>
      </c>
      <c r="C366" s="39">
        <v>5.0516197039975883E-2</v>
      </c>
      <c r="D366" s="50">
        <v>5.0385908914407126E-2</v>
      </c>
      <c r="E366" s="51">
        <v>0</v>
      </c>
      <c r="F366" s="52">
        <v>0</v>
      </c>
    </row>
    <row r="367" spans="1:6" x14ac:dyDescent="0.25">
      <c r="A367" s="48" t="s">
        <v>756</v>
      </c>
      <c r="B367" s="49" t="s">
        <v>757</v>
      </c>
      <c r="C367" s="39">
        <v>6.1358377971909982E-2</v>
      </c>
      <c r="D367" s="50">
        <v>6.1240418173159686E-2</v>
      </c>
      <c r="E367" s="51">
        <v>0</v>
      </c>
      <c r="F367" s="52">
        <v>0</v>
      </c>
    </row>
    <row r="368" spans="1:6" x14ac:dyDescent="0.25">
      <c r="A368" s="48"/>
      <c r="B368" s="49"/>
      <c r="C368" s="39"/>
      <c r="D368" s="50"/>
      <c r="E368" s="51"/>
      <c r="F368" s="52"/>
    </row>
    <row r="369" spans="1:6" x14ac:dyDescent="0.25">
      <c r="A369" s="48"/>
      <c r="B369" s="49"/>
      <c r="C369" s="39"/>
      <c r="D369" s="50"/>
      <c r="E369" s="51"/>
      <c r="F369" s="52"/>
    </row>
    <row r="370" spans="1:6" x14ac:dyDescent="0.25">
      <c r="A370" s="48"/>
      <c r="B370" s="49"/>
      <c r="C370" s="39"/>
      <c r="D370" s="50"/>
      <c r="E370" s="51"/>
      <c r="F370" s="52"/>
    </row>
    <row r="371" spans="1:6" x14ac:dyDescent="0.25">
      <c r="A371" s="48"/>
      <c r="B371" s="49"/>
      <c r="C371" s="39"/>
      <c r="D371" s="50"/>
      <c r="E371" s="51"/>
      <c r="F371" s="52"/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7 MAY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758</v>
      </c>
      <c r="B5" s="49" t="s">
        <v>759</v>
      </c>
      <c r="C5" s="39">
        <v>5.3689482206289725E-2</v>
      </c>
      <c r="D5" s="50">
        <v>5.3542431940258761E-2</v>
      </c>
    </row>
    <row r="6" spans="1:4" x14ac:dyDescent="0.25">
      <c r="A6" s="48" t="s">
        <v>760</v>
      </c>
      <c r="B6" s="49" t="s">
        <v>761</v>
      </c>
      <c r="C6" s="39">
        <v>9.6109985907295869E-4</v>
      </c>
      <c r="D6" s="50">
        <v>9.6227381526251194E-4</v>
      </c>
    </row>
    <row r="7" spans="1:4" x14ac:dyDescent="0.25">
      <c r="A7" s="48" t="s">
        <v>762</v>
      </c>
      <c r="B7" s="49" t="s">
        <v>1292</v>
      </c>
      <c r="C7" s="39">
        <v>1.6495771908089971E-2</v>
      </c>
      <c r="D7" s="50">
        <v>1.6494731733332491E-2</v>
      </c>
    </row>
    <row r="8" spans="1:4" x14ac:dyDescent="0.25">
      <c r="A8" s="48" t="s">
        <v>764</v>
      </c>
      <c r="B8" s="49" t="s">
        <v>1293</v>
      </c>
      <c r="C8" s="39">
        <v>1.0563790861522968E-2</v>
      </c>
      <c r="D8" s="50">
        <v>1.0558596921468022E-2</v>
      </c>
    </row>
    <row r="9" spans="1:4" x14ac:dyDescent="0.25">
      <c r="A9" s="48" t="s">
        <v>766</v>
      </c>
      <c r="B9" s="49" t="s">
        <v>1294</v>
      </c>
      <c r="C9" s="39">
        <v>5.4395100078107753E-3</v>
      </c>
      <c r="D9" s="50">
        <v>5.439890967705004E-3</v>
      </c>
    </row>
    <row r="10" spans="1:4" x14ac:dyDescent="0.25">
      <c r="A10" s="48" t="s">
        <v>768</v>
      </c>
      <c r="B10" s="49" t="s">
        <v>1295</v>
      </c>
      <c r="C10" s="39">
        <v>1.9463596387742624E-3</v>
      </c>
      <c r="D10" s="50">
        <v>1.946039428347444E-3</v>
      </c>
    </row>
    <row r="11" spans="1:4" x14ac:dyDescent="0.25">
      <c r="A11" s="48" t="s">
        <v>770</v>
      </c>
      <c r="B11" s="49" t="s">
        <v>1296</v>
      </c>
      <c r="C11" s="39">
        <v>1.4283224638394747E-3</v>
      </c>
      <c r="D11" s="50">
        <v>1.4280598309873095E-3</v>
      </c>
    </row>
    <row r="12" spans="1:4" ht="14.25" customHeight="1" x14ac:dyDescent="0.25">
      <c r="A12" s="48" t="s">
        <v>772</v>
      </c>
      <c r="B12" s="49" t="s">
        <v>1296</v>
      </c>
      <c r="C12" s="39">
        <v>3.0218427863697083E-3</v>
      </c>
      <c r="D12" s="50">
        <v>3.0200268071897598E-3</v>
      </c>
    </row>
    <row r="13" spans="1:4" x14ac:dyDescent="0.25">
      <c r="A13" s="48" t="s">
        <v>773</v>
      </c>
      <c r="B13" s="49" t="s">
        <v>1296</v>
      </c>
      <c r="C13" s="39">
        <v>3.3224672083903154E-3</v>
      </c>
      <c r="D13" s="50">
        <v>3.3156875750471404E-3</v>
      </c>
    </row>
    <row r="14" spans="1:4" x14ac:dyDescent="0.25">
      <c r="A14" s="48" t="s">
        <v>774</v>
      </c>
      <c r="B14" s="49" t="s">
        <v>1296</v>
      </c>
      <c r="C14" s="39">
        <v>2.9306523668851366E-3</v>
      </c>
      <c r="D14" s="50">
        <v>2.92477613557876E-3</v>
      </c>
    </row>
    <row r="15" spans="1:4" x14ac:dyDescent="0.25">
      <c r="A15" s="48" t="s">
        <v>775</v>
      </c>
      <c r="B15" s="49" t="s">
        <v>1297</v>
      </c>
      <c r="C15" s="39">
        <v>4.0913148506137059E-2</v>
      </c>
      <c r="D15" s="50">
        <v>4.0908631006306692E-2</v>
      </c>
    </row>
    <row r="16" spans="1:4" x14ac:dyDescent="0.25">
      <c r="A16" s="48" t="s">
        <v>777</v>
      </c>
      <c r="B16" s="49" t="s">
        <v>1298</v>
      </c>
      <c r="C16" s="39">
        <v>5.522626651669859E-2</v>
      </c>
      <c r="D16" s="50">
        <v>5.5069968898307065E-2</v>
      </c>
    </row>
    <row r="17" spans="1:4" x14ac:dyDescent="0.25">
      <c r="A17" s="48" t="s">
        <v>779</v>
      </c>
      <c r="B17" s="49" t="s">
        <v>1299</v>
      </c>
      <c r="C17" s="39">
        <v>5.677999353481987E-2</v>
      </c>
      <c r="D17" s="50">
        <v>5.6670322584635141E-2</v>
      </c>
    </row>
    <row r="18" spans="1:4" x14ac:dyDescent="0.25">
      <c r="A18" s="48" t="s">
        <v>781</v>
      </c>
      <c r="B18" s="49" t="s">
        <v>1300</v>
      </c>
      <c r="C18" s="39">
        <v>2.2328719892726268E-2</v>
      </c>
      <c r="D18" s="50">
        <v>2.2330746357482147E-2</v>
      </c>
    </row>
    <row r="19" spans="1:4" x14ac:dyDescent="0.25">
      <c r="A19" s="48" t="s">
        <v>783</v>
      </c>
      <c r="B19" s="49" t="s">
        <v>1300</v>
      </c>
      <c r="C19" s="39">
        <v>3.6864157309396274E-2</v>
      </c>
      <c r="D19" s="50">
        <v>3.6866495901334437E-2</v>
      </c>
    </row>
    <row r="20" spans="1:4" x14ac:dyDescent="0.25">
      <c r="A20" s="48" t="s">
        <v>784</v>
      </c>
      <c r="B20" s="49" t="s">
        <v>1300</v>
      </c>
      <c r="C20" s="39">
        <v>3.6940206342092524E-2</v>
      </c>
      <c r="D20" s="50">
        <v>3.6932832456862554E-2</v>
      </c>
    </row>
    <row r="21" spans="1:4" x14ac:dyDescent="0.25">
      <c r="A21" s="48" t="s">
        <v>785</v>
      </c>
      <c r="B21" s="53" t="s">
        <v>1301</v>
      </c>
      <c r="C21" s="39">
        <v>5.5794296714200525E-2</v>
      </c>
      <c r="D21" s="50">
        <v>5.5652037299992144E-2</v>
      </c>
    </row>
    <row r="22" spans="1:4" x14ac:dyDescent="0.25">
      <c r="A22" s="48" t="s">
        <v>787</v>
      </c>
      <c r="B22" s="49" t="s">
        <v>1302</v>
      </c>
      <c r="C22" s="39">
        <v>0.15154945820809582</v>
      </c>
      <c r="D22" s="50">
        <v>0.15106960005001871</v>
      </c>
    </row>
    <row r="23" spans="1:4" x14ac:dyDescent="0.25">
      <c r="A23" s="48" t="s">
        <v>789</v>
      </c>
      <c r="B23" s="49" t="s">
        <v>1303</v>
      </c>
      <c r="C23" s="39">
        <v>5.7414717732574574E-2</v>
      </c>
      <c r="D23" s="50">
        <v>5.7299076346405853E-2</v>
      </c>
    </row>
    <row r="24" spans="1:4" x14ac:dyDescent="0.25">
      <c r="A24" s="48" t="s">
        <v>791</v>
      </c>
      <c r="B24" s="49" t="s">
        <v>1304</v>
      </c>
      <c r="C24" s="39">
        <v>7.2560443024813195E-2</v>
      </c>
      <c r="D24" s="50">
        <v>7.2373863698898783E-2</v>
      </c>
    </row>
    <row r="25" spans="1:4" x14ac:dyDescent="0.25">
      <c r="A25" s="48" t="s">
        <v>793</v>
      </c>
      <c r="B25" s="49" t="s">
        <v>1305</v>
      </c>
      <c r="C25" s="39">
        <v>5.364419582966401E-2</v>
      </c>
      <c r="D25" s="50">
        <v>5.3487394570575539E-2</v>
      </c>
    </row>
    <row r="26" spans="1:4" x14ac:dyDescent="0.25">
      <c r="A26" s="48" t="s">
        <v>795</v>
      </c>
      <c r="B26" s="49" t="s">
        <v>1306</v>
      </c>
      <c r="C26" s="39">
        <v>5.6735499712207892E-2</v>
      </c>
      <c r="D26" s="50">
        <v>5.6622736944805352E-2</v>
      </c>
    </row>
    <row r="27" spans="1:4" x14ac:dyDescent="0.25">
      <c r="A27" s="48" t="s">
        <v>797</v>
      </c>
      <c r="B27" s="49" t="s">
        <v>1307</v>
      </c>
      <c r="C27" s="39">
        <v>9.3175498730688616E-2</v>
      </c>
      <c r="D27" s="50">
        <v>9.4257738831297067E-2</v>
      </c>
    </row>
    <row r="28" spans="1:4" x14ac:dyDescent="0.25">
      <c r="A28" s="48" t="s">
        <v>799</v>
      </c>
      <c r="B28" s="49" t="s">
        <v>1308</v>
      </c>
      <c r="C28" s="39">
        <v>6.1802929609521474E-2</v>
      </c>
      <c r="D28" s="50">
        <v>6.1617907272090225E-2</v>
      </c>
    </row>
    <row r="29" spans="1:4" x14ac:dyDescent="0.25">
      <c r="A29" s="48" t="s">
        <v>801</v>
      </c>
      <c r="B29" s="49" t="s">
        <v>1309</v>
      </c>
      <c r="C29" s="39">
        <v>5.364419582966401E-2</v>
      </c>
      <c r="D29" s="50">
        <v>5.3487394570575539E-2</v>
      </c>
    </row>
    <row r="30" spans="1:4" x14ac:dyDescent="0.25">
      <c r="A30" s="48" t="s">
        <v>803</v>
      </c>
      <c r="B30" s="49" t="s">
        <v>1310</v>
      </c>
      <c r="C30" s="39">
        <v>5.7159179031410219E-2</v>
      </c>
      <c r="D30" s="50">
        <v>5.7083022776515294E-2</v>
      </c>
    </row>
    <row r="31" spans="1:4" x14ac:dyDescent="0.25">
      <c r="A31" s="48" t="s">
        <v>805</v>
      </c>
      <c r="B31" s="49" t="s">
        <v>1311</v>
      </c>
      <c r="C31" s="39">
        <v>4.7237810691234332E-2</v>
      </c>
      <c r="D31" s="50">
        <v>4.7155483603040595E-2</v>
      </c>
    </row>
    <row r="32" spans="1:4" x14ac:dyDescent="0.25">
      <c r="A32" s="48" t="s">
        <v>807</v>
      </c>
      <c r="B32" s="49" t="s">
        <v>1312</v>
      </c>
      <c r="C32" s="39">
        <v>3.9908159010156825E-2</v>
      </c>
      <c r="D32" s="50">
        <v>3.997227011382426E-2</v>
      </c>
    </row>
    <row r="33" spans="1:4" x14ac:dyDescent="0.25">
      <c r="A33" s="48" t="s">
        <v>809</v>
      </c>
      <c r="B33" s="49" t="s">
        <v>1313</v>
      </c>
      <c r="C33" s="39">
        <v>6.327647053208614E-2</v>
      </c>
      <c r="D33" s="50">
        <v>6.3553695105302149E-2</v>
      </c>
    </row>
    <row r="34" spans="1:4" x14ac:dyDescent="0.25">
      <c r="A34" s="48" t="s">
        <v>811</v>
      </c>
      <c r="B34" s="49" t="s">
        <v>1314</v>
      </c>
      <c r="C34" s="39">
        <v>9.3940721616100953E-2</v>
      </c>
      <c r="D34" s="50">
        <v>9.3852623067730262E-2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7 MAY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813</v>
      </c>
      <c r="B5" s="38" t="s">
        <v>1222</v>
      </c>
      <c r="C5" s="64">
        <v>0.13277818040955236</v>
      </c>
      <c r="D5" s="40">
        <v>0.13244211182311791</v>
      </c>
    </row>
    <row r="6" spans="1:4" x14ac:dyDescent="0.25">
      <c r="A6" s="48" t="s">
        <v>814</v>
      </c>
      <c r="B6" s="49" t="s">
        <v>1220</v>
      </c>
      <c r="C6" s="39">
        <v>0.15504071269050301</v>
      </c>
      <c r="D6" s="45">
        <v>0.1545941592493201</v>
      </c>
    </row>
    <row r="7" spans="1:4" x14ac:dyDescent="0.25">
      <c r="A7" s="48" t="s">
        <v>815</v>
      </c>
      <c r="B7" s="49" t="s">
        <v>75</v>
      </c>
      <c r="C7" s="39">
        <v>6.7958597482051603E-2</v>
      </c>
      <c r="D7" s="50">
        <v>6.7951124765977866E-2</v>
      </c>
    </row>
    <row r="8" spans="1:4" x14ac:dyDescent="0.25">
      <c r="A8" s="48" t="s">
        <v>816</v>
      </c>
      <c r="B8" s="49" t="s">
        <v>91</v>
      </c>
      <c r="C8" s="39">
        <v>0.13216343164393524</v>
      </c>
      <c r="D8" s="50">
        <v>0.13171429915474619</v>
      </c>
    </row>
    <row r="9" spans="1:4" x14ac:dyDescent="0.25">
      <c r="A9" s="48" t="s">
        <v>817</v>
      </c>
      <c r="B9" s="49" t="s">
        <v>49</v>
      </c>
      <c r="C9" s="39">
        <v>0.14832790560092715</v>
      </c>
      <c r="D9" s="50">
        <v>0.14793576914415524</v>
      </c>
    </row>
    <row r="10" spans="1:4" x14ac:dyDescent="0.25">
      <c r="A10" s="48" t="s">
        <v>818</v>
      </c>
      <c r="B10" s="49" t="s">
        <v>1224</v>
      </c>
      <c r="C10" s="39">
        <v>6.7125081469238651E-2</v>
      </c>
      <c r="D10" s="50">
        <v>6.7005320761160184E-2</v>
      </c>
    </row>
    <row r="11" spans="1:4" x14ac:dyDescent="0.25">
      <c r="A11" s="48" t="s">
        <v>819</v>
      </c>
      <c r="B11" s="49" t="s">
        <v>1226</v>
      </c>
      <c r="C11" s="39">
        <v>7.5886913780447332E-2</v>
      </c>
      <c r="D11" s="50">
        <v>7.5720691893558428E-2</v>
      </c>
    </row>
    <row r="12" spans="1:4" x14ac:dyDescent="0.25">
      <c r="A12" s="48" t="s">
        <v>820</v>
      </c>
      <c r="B12" s="49" t="s">
        <v>1232</v>
      </c>
      <c r="C12" s="39">
        <v>7.6068389621094745E-2</v>
      </c>
      <c r="D12" s="50">
        <v>7.5830674640749218E-2</v>
      </c>
    </row>
    <row r="13" spans="1:4" x14ac:dyDescent="0.25">
      <c r="A13" s="48" t="s">
        <v>821</v>
      </c>
      <c r="B13" s="49" t="s">
        <v>99</v>
      </c>
      <c r="C13" s="39">
        <v>0.10993966359892936</v>
      </c>
      <c r="D13" s="50">
        <v>0.10957969252050019</v>
      </c>
    </row>
    <row r="14" spans="1:4" x14ac:dyDescent="0.25">
      <c r="A14" s="48" t="s">
        <v>822</v>
      </c>
      <c r="B14" s="49" t="s">
        <v>1234</v>
      </c>
      <c r="C14" s="39">
        <v>7.0063855545963116E-2</v>
      </c>
      <c r="D14" s="50">
        <v>6.985132588486051E-2</v>
      </c>
    </row>
    <row r="15" spans="1:4" x14ac:dyDescent="0.25">
      <c r="A15" s="48" t="s">
        <v>823</v>
      </c>
      <c r="B15" s="49" t="s">
        <v>201</v>
      </c>
      <c r="C15" s="39">
        <v>0.12324928750489694</v>
      </c>
      <c r="D15" s="50">
        <v>0.12295022381871246</v>
      </c>
    </row>
    <row r="16" spans="1:4" x14ac:dyDescent="0.25">
      <c r="A16" s="48" t="s">
        <v>824</v>
      </c>
      <c r="B16" s="49" t="s">
        <v>1237</v>
      </c>
      <c r="C16" s="39">
        <v>6.9161412004089928E-2</v>
      </c>
      <c r="D16" s="50">
        <v>6.8973519739039257E-2</v>
      </c>
    </row>
    <row r="17" spans="1:4" x14ac:dyDescent="0.25">
      <c r="A17" s="48" t="s">
        <v>825</v>
      </c>
      <c r="B17" s="49" t="s">
        <v>242</v>
      </c>
      <c r="C17" s="39">
        <v>6.965576194332497E-2</v>
      </c>
      <c r="D17" s="50">
        <v>6.9585968607120172E-2</v>
      </c>
    </row>
    <row r="18" spans="1:4" x14ac:dyDescent="0.25">
      <c r="A18" s="48" t="s">
        <v>826</v>
      </c>
      <c r="B18" s="49" t="s">
        <v>276</v>
      </c>
      <c r="C18" s="39">
        <v>5.8675067798155373E-2</v>
      </c>
      <c r="D18" s="50">
        <v>5.8661258287654151E-2</v>
      </c>
    </row>
    <row r="19" spans="1:4" x14ac:dyDescent="0.25">
      <c r="A19" s="48" t="s">
        <v>827</v>
      </c>
      <c r="B19" s="49" t="s">
        <v>699</v>
      </c>
      <c r="C19" s="39">
        <v>9.1356128884966886E-2</v>
      </c>
      <c r="D19" s="50">
        <v>9.1252043312044506E-2</v>
      </c>
    </row>
    <row r="20" spans="1:4" x14ac:dyDescent="0.25">
      <c r="A20" s="48" t="s">
        <v>828</v>
      </c>
      <c r="B20" s="49" t="s">
        <v>274</v>
      </c>
      <c r="C20" s="39">
        <v>6.721508528527792E-2</v>
      </c>
      <c r="D20" s="50">
        <v>6.7214899689249874E-2</v>
      </c>
    </row>
    <row r="21" spans="1:4" x14ac:dyDescent="0.25">
      <c r="A21" s="48" t="s">
        <v>829</v>
      </c>
      <c r="B21" s="49" t="s">
        <v>287</v>
      </c>
      <c r="C21" s="39">
        <v>0.25491935305814711</v>
      </c>
      <c r="D21" s="50">
        <v>0.25411334915916617</v>
      </c>
    </row>
    <row r="22" spans="1:4" x14ac:dyDescent="0.25">
      <c r="A22" s="48" t="s">
        <v>830</v>
      </c>
      <c r="B22" s="49" t="s">
        <v>289</v>
      </c>
      <c r="C22" s="39">
        <v>0.25502786297277291</v>
      </c>
      <c r="D22" s="50">
        <v>0.25422127015315954</v>
      </c>
    </row>
    <row r="23" spans="1:4" x14ac:dyDescent="0.25">
      <c r="A23" s="48" t="s">
        <v>831</v>
      </c>
      <c r="B23" s="49" t="s">
        <v>252</v>
      </c>
      <c r="C23" s="39">
        <v>0.21202929142463933</v>
      </c>
      <c r="D23" s="50">
        <v>0.21150455535693941</v>
      </c>
    </row>
    <row r="24" spans="1:4" x14ac:dyDescent="0.25">
      <c r="A24" s="48" t="s">
        <v>832</v>
      </c>
      <c r="B24" s="49" t="s">
        <v>1254</v>
      </c>
      <c r="C24" s="39">
        <v>9.3850542356996552E-2</v>
      </c>
      <c r="D24" s="50">
        <v>9.3814872532061333E-2</v>
      </c>
    </row>
    <row r="25" spans="1:4" x14ac:dyDescent="0.25">
      <c r="A25" s="48" t="s">
        <v>833</v>
      </c>
      <c r="B25" s="49" t="s">
        <v>307</v>
      </c>
      <c r="C25" s="39">
        <v>5.2542526144451568E-2</v>
      </c>
      <c r="D25" s="50">
        <v>5.2596731824049003E-2</v>
      </c>
    </row>
    <row r="26" spans="1:4" x14ac:dyDescent="0.25">
      <c r="A26" s="48" t="s">
        <v>834</v>
      </c>
      <c r="B26" s="49" t="s">
        <v>301</v>
      </c>
      <c r="C26" s="39">
        <v>0.12117911860155195</v>
      </c>
      <c r="D26" s="50">
        <v>0.12084569364393009</v>
      </c>
    </row>
    <row r="27" spans="1:4" x14ac:dyDescent="0.25">
      <c r="A27" s="48" t="s">
        <v>835</v>
      </c>
      <c r="B27" s="49" t="s">
        <v>1241</v>
      </c>
      <c r="C27" s="39">
        <v>9.0137123618628523E-2</v>
      </c>
      <c r="D27" s="50">
        <v>8.9871477737242716E-2</v>
      </c>
    </row>
    <row r="28" spans="1:4" x14ac:dyDescent="0.25">
      <c r="A28" s="48" t="s">
        <v>836</v>
      </c>
      <c r="B28" s="49" t="s">
        <v>1250</v>
      </c>
      <c r="C28" s="39">
        <v>8.2506969971233177E-2</v>
      </c>
      <c r="D28" s="50">
        <v>8.2318766137158439E-2</v>
      </c>
    </row>
    <row r="29" spans="1:4" x14ac:dyDescent="0.25">
      <c r="A29" s="48" t="s">
        <v>837</v>
      </c>
      <c r="B29" s="49" t="s">
        <v>1242</v>
      </c>
      <c r="C29" s="39">
        <v>0.14666390723467629</v>
      </c>
      <c r="D29" s="50">
        <v>0.14693742712478502</v>
      </c>
    </row>
    <row r="30" spans="1:4" x14ac:dyDescent="0.25">
      <c r="A30" s="48" t="s">
        <v>838</v>
      </c>
      <c r="B30" s="49" t="s">
        <v>343</v>
      </c>
      <c r="C30" s="39">
        <v>5.0053967616092022E-2</v>
      </c>
      <c r="D30" s="50">
        <v>5.0171580998547592E-2</v>
      </c>
    </row>
    <row r="31" spans="1:4" x14ac:dyDescent="0.25">
      <c r="A31" s="48" t="s">
        <v>839</v>
      </c>
      <c r="B31" s="49" t="s">
        <v>291</v>
      </c>
      <c r="C31" s="39">
        <v>0.25417169556318864</v>
      </c>
      <c r="D31" s="50">
        <v>0.25332047236155453</v>
      </c>
    </row>
    <row r="32" spans="1:4" x14ac:dyDescent="0.25">
      <c r="A32" s="48" t="s">
        <v>840</v>
      </c>
      <c r="B32" s="49" t="s">
        <v>1248</v>
      </c>
      <c r="C32" s="39">
        <v>7.6710103478127206E-2</v>
      </c>
      <c r="D32" s="50">
        <v>7.6479258720926785E-2</v>
      </c>
    </row>
    <row r="33" spans="1:4" x14ac:dyDescent="0.25">
      <c r="A33" s="48" t="s">
        <v>841</v>
      </c>
      <c r="B33" s="49" t="s">
        <v>705</v>
      </c>
      <c r="C33" s="39">
        <v>5.3776207041619943E-2</v>
      </c>
      <c r="D33" s="50">
        <v>5.3617780357224851E-2</v>
      </c>
    </row>
    <row r="34" spans="1:4" x14ac:dyDescent="0.25">
      <c r="A34" s="48" t="s">
        <v>842</v>
      </c>
      <c r="B34" s="49" t="s">
        <v>1249</v>
      </c>
      <c r="C34" s="39">
        <v>6.8172859141310813E-2</v>
      </c>
      <c r="D34" s="50">
        <v>6.7992590720443641E-2</v>
      </c>
    </row>
    <row r="35" spans="1:4" x14ac:dyDescent="0.25">
      <c r="A35" s="48" t="s">
        <v>843</v>
      </c>
      <c r="B35" s="49" t="s">
        <v>1267</v>
      </c>
      <c r="C35" s="39">
        <v>9.0951346694375407E-2</v>
      </c>
      <c r="D35" s="50">
        <v>9.1007147155367937E-2</v>
      </c>
    </row>
    <row r="36" spans="1:4" x14ac:dyDescent="0.25">
      <c r="A36" s="48" t="s">
        <v>844</v>
      </c>
      <c r="B36" s="49" t="s">
        <v>709</v>
      </c>
      <c r="C36" s="39">
        <v>5.0064541690677949E-2</v>
      </c>
      <c r="D36" s="50">
        <v>4.9916031974240403E-2</v>
      </c>
    </row>
    <row r="37" spans="1:4" x14ac:dyDescent="0.25">
      <c r="A37" s="48" t="s">
        <v>845</v>
      </c>
      <c r="B37" s="49" t="s">
        <v>389</v>
      </c>
      <c r="C37" s="39">
        <v>7.1239099566601086E-2</v>
      </c>
      <c r="D37" s="50">
        <v>7.6029342277756484E-2</v>
      </c>
    </row>
    <row r="38" spans="1:4" x14ac:dyDescent="0.25">
      <c r="A38" s="48" t="s">
        <v>846</v>
      </c>
      <c r="B38" s="49" t="s">
        <v>1272</v>
      </c>
      <c r="C38" s="39">
        <v>8.1292489747815028E-2</v>
      </c>
      <c r="D38" s="50">
        <v>8.1411305756990404E-2</v>
      </c>
    </row>
    <row r="39" spans="1:4" x14ac:dyDescent="0.25">
      <c r="A39" s="48" t="s">
        <v>847</v>
      </c>
      <c r="B39" s="49" t="s">
        <v>397</v>
      </c>
      <c r="C39" s="39">
        <v>6.5455771358032308E-2</v>
      </c>
      <c r="D39" s="50">
        <v>6.5727081297194304E-2</v>
      </c>
    </row>
    <row r="40" spans="1:4" x14ac:dyDescent="0.25">
      <c r="A40" s="48" t="s">
        <v>848</v>
      </c>
      <c r="B40" s="49" t="s">
        <v>1255</v>
      </c>
      <c r="C40" s="39">
        <v>0.18957307267093465</v>
      </c>
      <c r="D40" s="50">
        <v>0.18897408957565887</v>
      </c>
    </row>
    <row r="41" spans="1:4" x14ac:dyDescent="0.25">
      <c r="A41" s="48" t="s">
        <v>849</v>
      </c>
      <c r="B41" s="49" t="s">
        <v>272</v>
      </c>
      <c r="C41" s="39">
        <v>5.0962273459281227E-2</v>
      </c>
      <c r="D41" s="50">
        <v>5.0825864220460336E-2</v>
      </c>
    </row>
    <row r="42" spans="1:4" x14ac:dyDescent="0.25">
      <c r="A42" s="48" t="s">
        <v>850</v>
      </c>
      <c r="B42" s="49" t="s">
        <v>1256</v>
      </c>
      <c r="C42" s="39">
        <v>9.0252138262486598E-2</v>
      </c>
      <c r="D42" s="50">
        <v>9.0552412476733915E-2</v>
      </c>
    </row>
    <row r="43" spans="1:4" x14ac:dyDescent="0.25">
      <c r="A43" s="48" t="s">
        <v>851</v>
      </c>
      <c r="B43" s="49" t="s">
        <v>429</v>
      </c>
      <c r="C43" s="39">
        <v>0.11054283561039742</v>
      </c>
      <c r="D43" s="50">
        <v>0.1102096359802948</v>
      </c>
    </row>
    <row r="44" spans="1:4" x14ac:dyDescent="0.25">
      <c r="A44" s="48" t="s">
        <v>852</v>
      </c>
      <c r="B44" s="49" t="s">
        <v>1251</v>
      </c>
      <c r="C44" s="39">
        <v>9.2665486292033764E-2</v>
      </c>
      <c r="D44" s="50">
        <v>9.2536073200337979E-2</v>
      </c>
    </row>
    <row r="45" spans="1:4" x14ac:dyDescent="0.25">
      <c r="A45" s="48" t="s">
        <v>853</v>
      </c>
      <c r="B45" s="49" t="s">
        <v>1258</v>
      </c>
      <c r="C45" s="39">
        <v>6.4744366517615073E-2</v>
      </c>
      <c r="D45" s="50">
        <v>6.4594719152827065E-2</v>
      </c>
    </row>
    <row r="46" spans="1:4" x14ac:dyDescent="0.25">
      <c r="A46" s="48" t="s">
        <v>854</v>
      </c>
      <c r="B46" s="49" t="s">
        <v>441</v>
      </c>
      <c r="C46" s="39">
        <v>0.15837714656437812</v>
      </c>
      <c r="D46" s="50">
        <v>0.15782096539798218</v>
      </c>
    </row>
    <row r="47" spans="1:4" x14ac:dyDescent="0.25">
      <c r="A47" s="48" t="s">
        <v>855</v>
      </c>
      <c r="B47" s="49" t="s">
        <v>1259</v>
      </c>
      <c r="C47" s="39">
        <v>7.8147947666649342E-2</v>
      </c>
      <c r="D47" s="50">
        <v>7.8038658221445872E-2</v>
      </c>
    </row>
    <row r="48" spans="1:4" x14ac:dyDescent="0.25">
      <c r="A48" s="48" t="s">
        <v>856</v>
      </c>
      <c r="B48" s="49" t="s">
        <v>309</v>
      </c>
      <c r="C48" s="39">
        <v>0.10445656911774422</v>
      </c>
      <c r="D48" s="50">
        <v>0.10419603057251166</v>
      </c>
    </row>
    <row r="49" spans="1:4" x14ac:dyDescent="0.25">
      <c r="A49" s="48" t="s">
        <v>857</v>
      </c>
      <c r="B49" s="49" t="s">
        <v>212</v>
      </c>
      <c r="C49" s="39">
        <v>0.16453771255277977</v>
      </c>
      <c r="D49" s="50">
        <v>0.1645106269758142</v>
      </c>
    </row>
    <row r="50" spans="1:4" x14ac:dyDescent="0.25">
      <c r="A50" s="48" t="s">
        <v>858</v>
      </c>
      <c r="B50" s="49" t="s">
        <v>1228</v>
      </c>
      <c r="C50" s="39">
        <v>6.5104656579832193E-2</v>
      </c>
      <c r="D50" s="50">
        <v>6.4914804161157649E-2</v>
      </c>
    </row>
    <row r="51" spans="1:4" x14ac:dyDescent="0.25">
      <c r="A51" s="48" t="s">
        <v>859</v>
      </c>
      <c r="B51" s="49" t="s">
        <v>457</v>
      </c>
      <c r="C51" s="39">
        <v>0.12050622157718813</v>
      </c>
      <c r="D51" s="50">
        <v>0.12047555791223881</v>
      </c>
    </row>
    <row r="52" spans="1:4" x14ac:dyDescent="0.25">
      <c r="A52" s="48" t="s">
        <v>860</v>
      </c>
      <c r="B52" s="49" t="s">
        <v>1231</v>
      </c>
      <c r="C52" s="39">
        <v>0.15177626596785287</v>
      </c>
      <c r="D52" s="50">
        <v>0.15170068662074998</v>
      </c>
    </row>
    <row r="53" spans="1:4" x14ac:dyDescent="0.25">
      <c r="A53" s="48" t="s">
        <v>861</v>
      </c>
      <c r="B53" s="49" t="s">
        <v>562</v>
      </c>
      <c r="C53" s="39">
        <v>8.780800741787137E-2</v>
      </c>
      <c r="D53" s="50">
        <v>8.7624937213868992E-2</v>
      </c>
    </row>
    <row r="54" spans="1:4" x14ac:dyDescent="0.25">
      <c r="A54" s="48" t="s">
        <v>862</v>
      </c>
      <c r="B54" s="49" t="s">
        <v>475</v>
      </c>
      <c r="C54" s="39">
        <v>0.102267368369931</v>
      </c>
      <c r="D54" s="50">
        <v>0.10206038476502624</v>
      </c>
    </row>
    <row r="55" spans="1:4" x14ac:dyDescent="0.25">
      <c r="A55" s="48" t="s">
        <v>863</v>
      </c>
      <c r="B55" s="49" t="s">
        <v>619</v>
      </c>
      <c r="C55" s="39">
        <v>0.11141480042604149</v>
      </c>
      <c r="D55" s="50">
        <v>0.11137205972157554</v>
      </c>
    </row>
    <row r="56" spans="1:4" x14ac:dyDescent="0.25">
      <c r="A56" s="48" t="s">
        <v>864</v>
      </c>
      <c r="B56" s="49" t="s">
        <v>683</v>
      </c>
      <c r="C56" s="39">
        <v>0.15682906621554765</v>
      </c>
      <c r="D56" s="50">
        <v>0.15640020554201467</v>
      </c>
    </row>
    <row r="57" spans="1:4" x14ac:dyDescent="0.25">
      <c r="A57" s="48" t="s">
        <v>865</v>
      </c>
      <c r="B57" s="49" t="s">
        <v>505</v>
      </c>
      <c r="C57" s="39">
        <v>7.4121166303544206E-2</v>
      </c>
      <c r="D57" s="50">
        <v>7.3951214170465726E-2</v>
      </c>
    </row>
    <row r="58" spans="1:4" x14ac:dyDescent="0.25">
      <c r="A58" s="48" t="s">
        <v>866</v>
      </c>
      <c r="B58" s="49" t="s">
        <v>1264</v>
      </c>
      <c r="C58" s="39">
        <v>8.0041986798019965E-2</v>
      </c>
      <c r="D58" s="50">
        <v>8.0350731457008606E-2</v>
      </c>
    </row>
    <row r="59" spans="1:4" x14ac:dyDescent="0.25">
      <c r="A59" s="48" t="s">
        <v>867</v>
      </c>
      <c r="B59" s="49" t="s">
        <v>1253</v>
      </c>
      <c r="C59" s="39">
        <v>7.2759924495236383E-2</v>
      </c>
      <c r="D59" s="50">
        <v>7.2558996917851476E-2</v>
      </c>
    </row>
    <row r="60" spans="1:4" x14ac:dyDescent="0.25">
      <c r="A60" s="48" t="s">
        <v>868</v>
      </c>
      <c r="B60" s="49" t="s">
        <v>85</v>
      </c>
      <c r="C60" s="39">
        <v>0.11288731980171572</v>
      </c>
      <c r="D60" s="50">
        <v>0.11279515782272799</v>
      </c>
    </row>
    <row r="61" spans="1:4" x14ac:dyDescent="0.25">
      <c r="A61" s="48" t="s">
        <v>869</v>
      </c>
      <c r="B61" s="49" t="s">
        <v>521</v>
      </c>
      <c r="C61" s="39">
        <v>6.9732537355702659E-2</v>
      </c>
      <c r="D61" s="50">
        <v>7.00063569553704E-2</v>
      </c>
    </row>
    <row r="62" spans="1:4" x14ac:dyDescent="0.25">
      <c r="A62" s="48" t="s">
        <v>870</v>
      </c>
      <c r="B62" s="49" t="s">
        <v>148</v>
      </c>
      <c r="C62" s="39">
        <v>0.21483760523230236</v>
      </c>
      <c r="D62" s="50">
        <v>0.21447499574140277</v>
      </c>
    </row>
    <row r="63" spans="1:4" x14ac:dyDescent="0.25">
      <c r="A63" s="48" t="s">
        <v>871</v>
      </c>
      <c r="B63" s="49" t="s">
        <v>629</v>
      </c>
      <c r="C63" s="39">
        <v>5.8437494102299009E-2</v>
      </c>
      <c r="D63" s="50">
        <v>5.8270270763904626E-2</v>
      </c>
    </row>
    <row r="64" spans="1:4" x14ac:dyDescent="0.25">
      <c r="A64" s="48" t="s">
        <v>872</v>
      </c>
      <c r="B64" s="49" t="s">
        <v>128</v>
      </c>
      <c r="C64" s="39">
        <v>7.5052899281223232E-2</v>
      </c>
      <c r="D64" s="50">
        <v>7.5100197884438058E-2</v>
      </c>
    </row>
    <row r="65" spans="1:4" x14ac:dyDescent="0.25">
      <c r="A65" s="48" t="s">
        <v>873</v>
      </c>
      <c r="B65" s="49" t="s">
        <v>529</v>
      </c>
      <c r="C65" s="39">
        <v>5.8873755497686628E-2</v>
      </c>
      <c r="D65" s="50">
        <v>5.8697981583067986E-2</v>
      </c>
    </row>
    <row r="66" spans="1:4" x14ac:dyDescent="0.25">
      <c r="A66" s="48" t="s">
        <v>874</v>
      </c>
      <c r="B66" s="49" t="s">
        <v>1270</v>
      </c>
      <c r="C66" s="39">
        <v>6.618421589694802E-2</v>
      </c>
      <c r="D66" s="50">
        <v>6.5986459541599166E-2</v>
      </c>
    </row>
    <row r="67" spans="1:4" x14ac:dyDescent="0.25">
      <c r="A67" s="48" t="s">
        <v>875</v>
      </c>
      <c r="B67" s="49" t="s">
        <v>542</v>
      </c>
      <c r="C67" s="39">
        <v>7.2314950170050032E-2</v>
      </c>
      <c r="D67" s="50">
        <v>7.2124939794271953E-2</v>
      </c>
    </row>
    <row r="68" spans="1:4" x14ac:dyDescent="0.25">
      <c r="A68" s="48" t="s">
        <v>876</v>
      </c>
      <c r="B68" s="49" t="s">
        <v>550</v>
      </c>
      <c r="C68" s="39">
        <v>0.17132493057056486</v>
      </c>
      <c r="D68" s="50">
        <v>0.18245148101380212</v>
      </c>
    </row>
    <row r="69" spans="1:4" x14ac:dyDescent="0.25">
      <c r="A69" s="48" t="s">
        <v>877</v>
      </c>
      <c r="B69" s="49" t="s">
        <v>1275</v>
      </c>
      <c r="C69" s="39">
        <v>0.10025620888495716</v>
      </c>
      <c r="D69" s="50">
        <v>0.10036357523002365</v>
      </c>
    </row>
    <row r="70" spans="1:4" x14ac:dyDescent="0.25">
      <c r="A70" s="48" t="s">
        <v>878</v>
      </c>
      <c r="B70" s="49" t="s">
        <v>95</v>
      </c>
      <c r="C70" s="39">
        <v>7.6636176552192625E-2</v>
      </c>
      <c r="D70" s="50">
        <v>7.6337402408268779E-2</v>
      </c>
    </row>
    <row r="71" spans="1:4" x14ac:dyDescent="0.25">
      <c r="A71" s="48" t="s">
        <v>879</v>
      </c>
      <c r="B71" s="49" t="s">
        <v>590</v>
      </c>
      <c r="C71" s="39">
        <v>6.2599239301957973E-2</v>
      </c>
      <c r="D71" s="50">
        <v>6.239669372988188E-2</v>
      </c>
    </row>
    <row r="72" spans="1:4" x14ac:dyDescent="0.25">
      <c r="A72" s="48" t="s">
        <v>880</v>
      </c>
      <c r="B72" s="49" t="s">
        <v>1281</v>
      </c>
      <c r="C72" s="39">
        <v>6.6859871274859956E-2</v>
      </c>
      <c r="D72" s="50">
        <v>6.6670198736983433E-2</v>
      </c>
    </row>
    <row r="73" spans="1:4" x14ac:dyDescent="0.25">
      <c r="A73" s="48" t="s">
        <v>881</v>
      </c>
      <c r="B73" s="49" t="s">
        <v>285</v>
      </c>
      <c r="C73" s="39">
        <v>0.25404966997630829</v>
      </c>
      <c r="D73" s="50">
        <v>0.25320553326142153</v>
      </c>
    </row>
    <row r="74" spans="1:4" x14ac:dyDescent="0.25">
      <c r="A74" s="48" t="s">
        <v>882</v>
      </c>
      <c r="B74" s="49" t="s">
        <v>605</v>
      </c>
      <c r="C74" s="39">
        <v>0.17984205501111475</v>
      </c>
      <c r="D74" s="50">
        <v>0.17954859984427948</v>
      </c>
    </row>
    <row r="75" spans="1:4" x14ac:dyDescent="0.25">
      <c r="A75" s="48" t="s">
        <v>883</v>
      </c>
      <c r="B75" s="49" t="s">
        <v>55</v>
      </c>
      <c r="C75" s="39">
        <v>5.7830613472235268E-2</v>
      </c>
      <c r="D75" s="50">
        <v>5.7740410494845143E-2</v>
      </c>
    </row>
    <row r="76" spans="1:4" x14ac:dyDescent="0.25">
      <c r="A76" s="48" t="s">
        <v>884</v>
      </c>
      <c r="B76" s="49" t="s">
        <v>146</v>
      </c>
      <c r="C76" s="39">
        <v>0.21093200800341003</v>
      </c>
      <c r="D76" s="50">
        <v>0.21063622788804937</v>
      </c>
    </row>
    <row r="77" spans="1:4" x14ac:dyDescent="0.25">
      <c r="A77" s="48" t="s">
        <v>885</v>
      </c>
      <c r="B77" s="49" t="s">
        <v>150</v>
      </c>
      <c r="C77" s="39">
        <v>0.21187132489355348</v>
      </c>
      <c r="D77" s="50">
        <v>0.21158681949071229</v>
      </c>
    </row>
    <row r="78" spans="1:4" x14ac:dyDescent="0.25">
      <c r="A78" s="48" t="s">
        <v>886</v>
      </c>
      <c r="B78" s="49" t="s">
        <v>222</v>
      </c>
      <c r="C78" s="39">
        <v>5.9049431464897217E-2</v>
      </c>
      <c r="D78" s="50">
        <v>5.8923501018041821E-2</v>
      </c>
    </row>
    <row r="79" spans="1:4" x14ac:dyDescent="0.25">
      <c r="A79" s="48" t="s">
        <v>887</v>
      </c>
      <c r="B79" s="49" t="s">
        <v>224</v>
      </c>
      <c r="C79" s="39">
        <v>0.14716102390155428</v>
      </c>
      <c r="D79" s="50">
        <v>0.14700562975926032</v>
      </c>
    </row>
    <row r="80" spans="1:4" x14ac:dyDescent="0.25">
      <c r="A80" s="48" t="s">
        <v>888</v>
      </c>
      <c r="B80" s="49" t="s">
        <v>218</v>
      </c>
      <c r="C80" s="39">
        <v>9.6315519453400583E-2</v>
      </c>
      <c r="D80" s="50">
        <v>9.6436969762561497E-2</v>
      </c>
    </row>
    <row r="81" spans="1:4" x14ac:dyDescent="0.25">
      <c r="A81" s="48" t="s">
        <v>889</v>
      </c>
      <c r="B81" s="49" t="s">
        <v>653</v>
      </c>
      <c r="C81" s="39">
        <v>0.1393610848849742</v>
      </c>
      <c r="D81" s="50">
        <v>0.13887670148346137</v>
      </c>
    </row>
    <row r="82" spans="1:4" x14ac:dyDescent="0.25">
      <c r="A82" s="48" t="s">
        <v>890</v>
      </c>
      <c r="B82" s="49" t="s">
        <v>477</v>
      </c>
      <c r="C82" s="39">
        <v>0.14606532361661931</v>
      </c>
      <c r="D82" s="50">
        <v>0.14604677922970641</v>
      </c>
    </row>
    <row r="83" spans="1:4" x14ac:dyDescent="0.25">
      <c r="A83" s="48" t="s">
        <v>891</v>
      </c>
      <c r="B83" s="49" t="s">
        <v>51</v>
      </c>
      <c r="C83" s="39">
        <v>0.1526501159287203</v>
      </c>
      <c r="D83" s="50">
        <v>0.15288060776912513</v>
      </c>
    </row>
    <row r="84" spans="1:4" x14ac:dyDescent="0.25">
      <c r="A84" s="48" t="s">
        <v>892</v>
      </c>
      <c r="B84" s="49" t="s">
        <v>667</v>
      </c>
      <c r="C84" s="39">
        <v>9.3122432180755263E-2</v>
      </c>
      <c r="D84" s="50">
        <v>9.3144864536347169E-2</v>
      </c>
    </row>
    <row r="85" spans="1:4" x14ac:dyDescent="0.25">
      <c r="A85" s="48" t="s">
        <v>893</v>
      </c>
      <c r="B85" s="49" t="s">
        <v>675</v>
      </c>
      <c r="C85" s="39">
        <v>0.26298176331560219</v>
      </c>
      <c r="D85" s="50">
        <v>0.26298450024966252</v>
      </c>
    </row>
    <row r="86" spans="1:4" x14ac:dyDescent="0.25">
      <c r="A86" s="48" t="s">
        <v>894</v>
      </c>
      <c r="B86" s="49" t="s">
        <v>341</v>
      </c>
      <c r="C86" s="39">
        <v>7.3422399766032237E-2</v>
      </c>
      <c r="D86" s="50">
        <v>7.3325746805389919E-2</v>
      </c>
    </row>
    <row r="87" spans="1:4" x14ac:dyDescent="0.25">
      <c r="A87" s="48" t="s">
        <v>895</v>
      </c>
      <c r="B87" s="49" t="s">
        <v>1288</v>
      </c>
      <c r="C87" s="39">
        <v>6.2826591510623447E-2</v>
      </c>
      <c r="D87" s="50">
        <v>6.3184137138100921E-2</v>
      </c>
    </row>
    <row r="88" spans="1:4" x14ac:dyDescent="0.25">
      <c r="A88" s="48" t="s">
        <v>896</v>
      </c>
      <c r="B88" s="49" t="s">
        <v>669</v>
      </c>
      <c r="C88" s="39">
        <v>0.13686346926439358</v>
      </c>
      <c r="D88" s="50">
        <v>0.13674508022215304</v>
      </c>
    </row>
    <row r="89" spans="1:4" x14ac:dyDescent="0.25">
      <c r="A89" s="48" t="s">
        <v>897</v>
      </c>
      <c r="B89" s="49" t="s">
        <v>695</v>
      </c>
      <c r="C89" s="39">
        <v>1.9852054330421334E-2</v>
      </c>
      <c r="D89" s="50">
        <v>1.9850028249921468E-2</v>
      </c>
    </row>
    <row r="90" spans="1:4" x14ac:dyDescent="0.25">
      <c r="A90" s="48" t="s">
        <v>898</v>
      </c>
      <c r="B90" s="49" t="s">
        <v>711</v>
      </c>
      <c r="C90" s="39">
        <v>5.2792146266728388E-2</v>
      </c>
      <c r="D90" s="50">
        <v>5.2661940854419151E-2</v>
      </c>
    </row>
    <row r="91" spans="1:4" x14ac:dyDescent="0.25">
      <c r="A91" s="48" t="s">
        <v>899</v>
      </c>
      <c r="B91" s="49" t="s">
        <v>703</v>
      </c>
      <c r="C91" s="39">
        <v>0.1422966839676989</v>
      </c>
      <c r="D91" s="50">
        <v>0.14181742821273186</v>
      </c>
    </row>
    <row r="92" spans="1:4" x14ac:dyDescent="0.25">
      <c r="A92" s="48" t="s">
        <v>900</v>
      </c>
      <c r="B92" s="49" t="s">
        <v>701</v>
      </c>
      <c r="C92" s="39">
        <v>5.5018391083671896E-2</v>
      </c>
      <c r="D92" s="50">
        <v>5.4928500287461782E-2</v>
      </c>
    </row>
    <row r="93" spans="1:4" x14ac:dyDescent="0.25">
      <c r="A93" s="48" t="s">
        <v>901</v>
      </c>
      <c r="B93" s="49" t="s">
        <v>1247</v>
      </c>
      <c r="C93" s="39">
        <v>5.3463843180555054E-2</v>
      </c>
      <c r="D93" s="50">
        <v>5.3311710117287255E-2</v>
      </c>
    </row>
    <row r="94" spans="1:4" x14ac:dyDescent="0.25">
      <c r="A94" s="48" t="s">
        <v>902</v>
      </c>
      <c r="B94" s="49" t="s">
        <v>1290</v>
      </c>
      <c r="C94" s="39">
        <v>5.8872750991769168E-2</v>
      </c>
      <c r="D94" s="50">
        <v>5.871083408092255E-2</v>
      </c>
    </row>
    <row r="95" spans="1:4" x14ac:dyDescent="0.25">
      <c r="A95" s="48" t="s">
        <v>903</v>
      </c>
      <c r="B95" s="49" t="s">
        <v>1289</v>
      </c>
      <c r="C95" s="39">
        <v>5.5936538376587339E-2</v>
      </c>
      <c r="D95" s="50">
        <v>5.5777300553910468E-2</v>
      </c>
    </row>
    <row r="96" spans="1:4" x14ac:dyDescent="0.25">
      <c r="A96" s="48"/>
      <c r="B96" s="49"/>
      <c r="C96" s="39"/>
      <c r="D96" s="50"/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2" t="str">
        <f>"GROUPEMENT DES COA EN VIGUEUR LE "&amp;'OPTIONS - INTERVALLES DE MARGE'!A1</f>
        <v>GROUPEMENT DES COA EN VIGUEUR LE 7 MAY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34" t="s">
        <v>35</v>
      </c>
      <c r="C3" s="136" t="s">
        <v>5</v>
      </c>
      <c r="D3" s="136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28">
        <v>1</v>
      </c>
      <c r="C5" s="6" t="s">
        <v>904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29"/>
      <c r="C6" s="6" t="s">
        <v>905</v>
      </c>
      <c r="D6" s="94">
        <v>202607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29"/>
      <c r="C7" s="9" t="s">
        <v>906</v>
      </c>
      <c r="D7" s="9">
        <v>202608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0"/>
      <c r="C8" s="7" t="s">
        <v>907</v>
      </c>
      <c r="D8" s="7">
        <v>202609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2" t="str">
        <f>"IMPUTATIONS POUR POSITION MIXTE INTRA-MARCHANDISE - 'BUTTERFLY' MENSUEL EN VIGUEUR LE "&amp;'OPTIONS - INTERVALLES DE MARGE'!A1</f>
        <v>IMPUTATIONS POUR POSITION MIXTE INTRA-MARCHANDISE - 'BUTTERFLY' MENSUEL EN VIGUEUR LE 7 MAY 2026</v>
      </c>
      <c r="B10" s="133"/>
      <c r="C10" s="133"/>
      <c r="D10" s="133"/>
      <c r="E10" s="133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41" t="s">
        <v>7</v>
      </c>
      <c r="C11" s="136" t="s">
        <v>8</v>
      </c>
      <c r="D11" s="136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42"/>
      <c r="C12" s="143"/>
      <c r="D12" s="143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908</v>
      </c>
      <c r="C13" s="13">
        <v>645</v>
      </c>
      <c r="D13" s="13">
        <v>645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909</v>
      </c>
      <c r="C14" s="14">
        <v>391</v>
      </c>
      <c r="D14" s="14">
        <v>390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2" t="str">
        <f>"IMPUTATIONS POUR POSITION MIXTE INTRA-MARCHANDISE - INTERMENSUELLE EN VIGUEUR LE "&amp;'OPTIONS - INTERVALLES DE MARGE'!A1</f>
        <v>IMPUTATIONS POUR POSITION MIXTE INTRA-MARCHANDISE - INTERMENSUELLE EN VIGUEUR LE 7 MAY 2026</v>
      </c>
      <c r="B16" s="133"/>
      <c r="C16" s="133"/>
      <c r="D16" s="133"/>
      <c r="E16" s="133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9" t="s">
        <v>0</v>
      </c>
      <c r="C17" s="136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40"/>
      <c r="C18" s="138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461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A10:E10"/>
    <mergeCell ref="B11:B12"/>
    <mergeCell ref="C11:C12"/>
    <mergeCell ref="D11:D12"/>
    <mergeCell ref="C17:C18"/>
    <mergeCell ref="A16:E16"/>
    <mergeCell ref="B17:B18"/>
    <mergeCell ref="B5:B8"/>
    <mergeCell ref="A1:E1"/>
    <mergeCell ref="A2:E2"/>
    <mergeCell ref="B3:B4"/>
    <mergeCell ref="C3:C4"/>
    <mergeCell ref="D3:D4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2" t="str">
        <f>"GROUPEMENT DES CRA EN VIGUEUR LE "&amp;'OPTIONS - INTERVALLES DE MARGE'!A1</f>
        <v>GROUPEMENT DES CRA EN VIGUEUR LE 7 MAY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34" t="s">
        <v>35</v>
      </c>
      <c r="C3" s="136" t="s">
        <v>5</v>
      </c>
      <c r="D3" s="136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28">
        <v>1</v>
      </c>
      <c r="C5" s="6" t="s">
        <v>910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0"/>
      <c r="C6" s="7" t="s">
        <v>911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6">
        <v>2</v>
      </c>
      <c r="C7" s="8" t="s">
        <v>912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0"/>
      <c r="C8" s="7" t="s">
        <v>913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6">
        <v>3</v>
      </c>
      <c r="C9" s="8" t="s">
        <v>914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29"/>
      <c r="C10" s="6" t="s">
        <v>915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29"/>
      <c r="C11" s="6" t="s">
        <v>916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0"/>
      <c r="C12" s="7" t="s">
        <v>917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6">
        <v>4</v>
      </c>
      <c r="C13" s="9" t="s">
        <v>918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29"/>
      <c r="C14" s="6" t="s">
        <v>919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29"/>
      <c r="C15" s="6" t="s">
        <v>920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0"/>
      <c r="C16" s="7" t="s">
        <v>921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2" t="str">
        <f>"IMPUTATIONS POUR POSITION MIXTE INTRA-MARCHANDISE - 'BUTTERFLY' TRIMESTRIEL EN VIGUEUR LE "&amp;'OPTIONS - INTERVALLES DE MARGE'!A1</f>
        <v>IMPUTATIONS POUR POSITION MIXTE INTRA-MARCHANDISE - 'BUTTERFLY' TRIMESTRIEL EN VIGUEUR LE 7 MAY 2026</v>
      </c>
      <c r="B18" s="133"/>
      <c r="C18" s="133"/>
      <c r="D18" s="133"/>
      <c r="E18" s="133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41" t="s">
        <v>7</v>
      </c>
      <c r="C19" s="136" t="s">
        <v>8</v>
      </c>
      <c r="D19" s="136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42"/>
      <c r="C20" s="143"/>
      <c r="D20" s="143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922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923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924</v>
      </c>
      <c r="C23" s="13">
        <v>216</v>
      </c>
      <c r="D23" s="13">
        <v>217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925</v>
      </c>
      <c r="C24" s="13">
        <v>178</v>
      </c>
      <c r="D24" s="13">
        <v>179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926</v>
      </c>
      <c r="C25" s="13">
        <v>261</v>
      </c>
      <c r="D25" s="13">
        <v>261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927</v>
      </c>
      <c r="C26" s="13">
        <v>265</v>
      </c>
      <c r="D26" s="13">
        <v>265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928</v>
      </c>
      <c r="C27" s="13">
        <v>163</v>
      </c>
      <c r="D27" s="13">
        <v>163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929</v>
      </c>
      <c r="C28" s="13">
        <v>152</v>
      </c>
      <c r="D28" s="13">
        <v>152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930</v>
      </c>
      <c r="C29" s="13">
        <v>237</v>
      </c>
      <c r="D29" s="13">
        <v>237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931</v>
      </c>
      <c r="C30" s="14">
        <v>227</v>
      </c>
      <c r="D30" s="14">
        <v>227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2" t="str">
        <f>"IMPUTATIONS POUR POSITION MIXTE INTRA-MARCHANDISE - 'BUTTERFLY' SEMESTRIEL EN VIGUEUR LE "&amp;'OPTIONS - INTERVALLES DE MARGE'!A1</f>
        <v>IMPUTATIONS POUR POSITION MIXTE INTRA-MARCHANDISE - 'BUTTERFLY' SEMESTRIEL EN VIGUEUR LE 7 MAY 2026</v>
      </c>
      <c r="B32" s="133"/>
      <c r="C32" s="133"/>
      <c r="D32" s="133"/>
      <c r="E32" s="133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9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40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932</v>
      </c>
      <c r="C35" s="19">
        <v>185</v>
      </c>
      <c r="D35" s="19">
        <v>184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933</v>
      </c>
      <c r="C36" s="19">
        <v>122</v>
      </c>
      <c r="D36" s="19">
        <v>120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934</v>
      </c>
      <c r="C37" s="19">
        <v>280</v>
      </c>
      <c r="D37" s="19">
        <v>281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935</v>
      </c>
      <c r="C38" s="19">
        <v>201</v>
      </c>
      <c r="D38" s="19">
        <v>202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936</v>
      </c>
      <c r="C39" s="19">
        <v>153</v>
      </c>
      <c r="D39" s="19">
        <v>153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937</v>
      </c>
      <c r="C40" s="19">
        <v>121</v>
      </c>
      <c r="D40" s="19">
        <v>121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938</v>
      </c>
      <c r="C41" s="19">
        <v>98</v>
      </c>
      <c r="D41" s="19">
        <v>98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939</v>
      </c>
      <c r="C42" s="20">
        <v>105</v>
      </c>
      <c r="D42" s="20">
        <v>105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2" t="str">
        <f>"IMPUTATIONS POUR POSITION MIXTE INTRA-MARCHANDISE - 'BUTTERFLY' NEUF-MOIS EN VIGUEUR LE "&amp;'OPTIONS - INTERVALLES DE MARGE'!A1</f>
        <v>IMPUTATIONS POUR POSITION MIXTE INTRA-MARCHANDISE - 'BUTTERFLY' NEUF-MOIS EN VIGUEUR LE 7 MAY 2026</v>
      </c>
      <c r="B44" s="133"/>
      <c r="C44" s="133"/>
      <c r="D44" s="133"/>
      <c r="E44" s="133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9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40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940</v>
      </c>
      <c r="C47" s="19">
        <v>438</v>
      </c>
      <c r="D47" s="19">
        <v>436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941</v>
      </c>
      <c r="C48" s="19">
        <v>198</v>
      </c>
      <c r="D48" s="19">
        <v>198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942</v>
      </c>
      <c r="C49" s="19">
        <v>289</v>
      </c>
      <c r="D49" s="19">
        <v>289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943</v>
      </c>
      <c r="C50" s="19">
        <v>181</v>
      </c>
      <c r="D50" s="19">
        <v>182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944</v>
      </c>
      <c r="C51" s="19">
        <v>205</v>
      </c>
      <c r="D51" s="19">
        <v>205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945</v>
      </c>
      <c r="C52" s="20">
        <v>136</v>
      </c>
      <c r="D52" s="20">
        <v>136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2" t="str">
        <f>"IMPUTATIONS POUR POSITION MIXTE INTRA-MARCHANDISE - 'BUTTERFLY' ANNUEL EN VIGUEUR LE "&amp;'OPTIONS - INTERVALLES DE MARGE'!A1</f>
        <v>IMPUTATIONS POUR POSITION MIXTE INTRA-MARCHANDISE - 'BUTTERFLY' ANNUEL EN VIGUEUR LE 7 MAY 2026</v>
      </c>
      <c r="B54" s="133"/>
      <c r="C54" s="133"/>
      <c r="D54" s="133"/>
      <c r="E54" s="133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9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40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946</v>
      </c>
      <c r="C57" s="19">
        <v>386</v>
      </c>
      <c r="D57" s="19">
        <v>386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947</v>
      </c>
      <c r="C58" s="19">
        <v>212</v>
      </c>
      <c r="D58" s="19">
        <v>211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948</v>
      </c>
      <c r="C59" s="19">
        <v>341</v>
      </c>
      <c r="D59" s="19">
        <v>340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949</v>
      </c>
      <c r="C60" s="20">
        <v>204</v>
      </c>
      <c r="D60" s="20">
        <v>206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2" t="str">
        <f>"IMPUTATIONS POUR POSITION MIXTE INTRA-MARCHANDISE - INTERMENSUELLE EN VIGUEUR LE "&amp;'OPTIONS - INTERVALLES DE MARGE'!A1</f>
        <v>IMPUTATIONS POUR POSITION MIXTE INTRA-MARCHANDISE - INTERMENSUELLE EN VIGUEUR LE 7 MAY 2026</v>
      </c>
      <c r="B62" s="133"/>
      <c r="C62" s="133"/>
      <c r="D62" s="133"/>
      <c r="E62" s="133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9" t="s">
        <v>0</v>
      </c>
      <c r="B63" s="147">
        <v>1</v>
      </c>
      <c r="C63" s="147">
        <v>2</v>
      </c>
      <c r="D63" s="147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40"/>
      <c r="B64" s="148"/>
      <c r="C64" s="148">
        <v>2</v>
      </c>
      <c r="D64" s="148">
        <v>3</v>
      </c>
      <c r="E64" s="149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304</v>
      </c>
      <c r="C65" s="24">
        <v>317</v>
      </c>
      <c r="D65" s="25">
        <v>325</v>
      </c>
      <c r="E65" s="26">
        <v>330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331</v>
      </c>
      <c r="E66" s="30">
        <v>435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250</v>
      </c>
      <c r="E67" s="30">
        <v>299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A54:E54"/>
    <mergeCell ref="B55:B56"/>
    <mergeCell ref="C55:C56"/>
    <mergeCell ref="D55:D56"/>
    <mergeCell ref="A62:E62"/>
    <mergeCell ref="A63:A64"/>
    <mergeCell ref="B63:B64"/>
    <mergeCell ref="C63:C64"/>
    <mergeCell ref="D63:D64"/>
    <mergeCell ref="E63:E6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B5:B6"/>
    <mergeCell ref="A1:E1"/>
    <mergeCell ref="A2:E2"/>
    <mergeCell ref="B3:B4"/>
    <mergeCell ref="C3:C4"/>
    <mergeCell ref="D3:D4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2" t="str">
        <f>"GROUPEMENT DES SDV EN VIGUEUR LE "&amp;'OPTIONS - INTERVALLES DE MARGE'!A1</f>
        <v>GROUPEMENT DES SDV EN VIGUEUR LE 7 MAY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34" t="s">
        <v>36</v>
      </c>
      <c r="C3" s="136" t="s">
        <v>4</v>
      </c>
      <c r="D3" s="136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950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951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6">
        <v>3</v>
      </c>
      <c r="C7" s="8" t="s">
        <v>952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29"/>
      <c r="C8" s="6" t="s">
        <v>953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0"/>
      <c r="C9" s="7" t="s">
        <v>954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2" t="str">
        <f>"IMPUTATIONS POUR POSITION MIXTE INTRA-MARCHANDISE - INTERMENSUELLE EN VIGUEUR LE "&amp;'OPTIONS - INTERVALLES DE MARGE'!A1</f>
        <v>IMPUTATIONS POUR POSITION MIXTE INTRA-MARCHANDISE - INTERMENSUELLE EN VIGUEUR LE 7 MAY 2026</v>
      </c>
      <c r="B11" s="133"/>
      <c r="C11" s="133"/>
      <c r="D11" s="133"/>
      <c r="E11" s="133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9" t="s">
        <v>0</v>
      </c>
      <c r="B12" s="147">
        <v>1</v>
      </c>
      <c r="C12" s="147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40"/>
      <c r="B13" s="148"/>
      <c r="C13" s="148">
        <v>2</v>
      </c>
      <c r="D13" s="149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105</v>
      </c>
      <c r="D14" s="26">
        <v>150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253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159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A1:E1"/>
    <mergeCell ref="A2:E2"/>
    <mergeCell ref="B3:B4"/>
    <mergeCell ref="C3:C4"/>
    <mergeCell ref="D3:D4"/>
    <mergeCell ref="B7:B9"/>
    <mergeCell ref="A11:E11"/>
    <mergeCell ref="A12:A13"/>
    <mergeCell ref="B12:B13"/>
    <mergeCell ref="C12:C13"/>
    <mergeCell ref="D12:D13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2" t="str">
        <f>"GROUPEMENT DES SXF EN VIGUEUR LE "&amp;'OPTIONS - INTERVALLES DE MARGE'!A1</f>
        <v>GROUPEMENT DES SXF EN VIGUEUR LE 7 MAY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34" t="s">
        <v>36</v>
      </c>
      <c r="C3" s="136" t="s">
        <v>4</v>
      </c>
      <c r="D3" s="136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6">
        <v>1</v>
      </c>
      <c r="C5" s="8" t="s">
        <v>955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29"/>
      <c r="C6" s="6" t="s">
        <v>956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29"/>
      <c r="C7" s="6" t="s">
        <v>957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0"/>
      <c r="C8" s="7" t="s">
        <v>958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6">
        <v>2</v>
      </c>
      <c r="C9" s="8" t="s">
        <v>959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0"/>
      <c r="C10" s="7" t="s">
        <v>960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6">
        <v>3</v>
      </c>
      <c r="C11" s="8" t="s">
        <v>961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0"/>
      <c r="C12" s="7" t="s">
        <v>962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2" t="str">
        <f>"IMPUTATIONS POUR POSITION MIXTE INTRA-MARCHANDISE - INTERMENSUELLE EN VIGUEUR LE "&amp;'OPTIONS - INTERVALLES DE MARGE'!A1</f>
        <v>IMPUTATIONS POUR POSITION MIXTE INTRA-MARCHANDISE - INTERMENSUELLE EN VIGUEUR LE 7 MAY 2026</v>
      </c>
      <c r="B14" s="133"/>
      <c r="C14" s="133"/>
      <c r="D14" s="133"/>
      <c r="E14" s="13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9" t="s">
        <v>0</v>
      </c>
      <c r="B15" s="150">
        <v>1</v>
      </c>
      <c r="C15" s="150">
        <v>2</v>
      </c>
      <c r="D15" s="136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40"/>
      <c r="B16" s="151"/>
      <c r="C16" s="151">
        <v>2</v>
      </c>
      <c r="D16" s="138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2176</v>
      </c>
      <c r="D17" s="26">
        <v>3611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990</v>
      </c>
      <c r="D18" s="30">
        <v>2405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2" t="str">
        <f>"GROUPEMENT DES AXF EN VIGUEUR LE "&amp;'OPTIONS - INTERVALLES DE MARGE'!A1</f>
        <v>GROUPEMENT DES AXF EN VIGUEUR LE 7 MAY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34" t="s">
        <v>36</v>
      </c>
      <c r="C3" s="136" t="s">
        <v>4</v>
      </c>
      <c r="D3" s="136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6">
        <v>1</v>
      </c>
      <c r="C5" s="8" t="s">
        <v>963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29"/>
      <c r="C6" s="6" t="s">
        <v>964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29"/>
      <c r="C7" s="6" t="s">
        <v>965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0"/>
      <c r="C8" s="7" t="s">
        <v>966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6">
        <v>2</v>
      </c>
      <c r="C9" s="8" t="s">
        <v>967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0"/>
      <c r="C10" s="7" t="s">
        <v>968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6">
        <v>3</v>
      </c>
      <c r="C11" s="8" t="s">
        <v>969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0"/>
      <c r="C12" s="7" t="s">
        <v>970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2" t="str">
        <f>"IMPUTATIONS POUR POSITION MIXTE INTRA-MARCHANDISE - INTERMENSUELLE EN VIGUEUR LE "&amp;'OPTIONS - INTERVALLES DE MARGE'!A1</f>
        <v>IMPUTATIONS POUR POSITION MIXTE INTRA-MARCHANDISE - INTERMENSUELLE EN VIGUEUR LE 7 MAY 2026</v>
      </c>
      <c r="B14" s="133"/>
      <c r="C14" s="133"/>
      <c r="D14" s="133"/>
      <c r="E14" s="13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9" t="s">
        <v>0</v>
      </c>
      <c r="B15" s="150">
        <v>1</v>
      </c>
      <c r="C15" s="150">
        <v>2</v>
      </c>
      <c r="D15" s="136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40"/>
      <c r="B16" s="151"/>
      <c r="C16" s="151">
        <v>2</v>
      </c>
      <c r="D16" s="138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2185</v>
      </c>
      <c r="C17" s="24">
        <v>2018</v>
      </c>
      <c r="D17" s="26">
        <v>1784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2183</v>
      </c>
      <c r="D18" s="30">
        <v>1936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2196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62" t="str">
        <f>"IMPUTATIONS POUR POSITION MIXTE INTRA-MARCHANDISES INTERMENSUELLE EN VIGUEUR LE "&amp;'OPTIONS - INTERVALLES DE MARGE'!A1</f>
        <v>IMPUTATIONS POUR POSITION MIXTE INTRA-MARCHANDISES INTERMENSUELLE EN VIGUEUR LE 7 MAY 2026</v>
      </c>
      <c r="B2" s="163"/>
      <c r="C2" s="163"/>
      <c r="D2" s="164"/>
    </row>
    <row r="3" spans="1:4" x14ac:dyDescent="0.25">
      <c r="A3" s="158" t="s">
        <v>20</v>
      </c>
      <c r="B3" s="160" t="s">
        <v>21</v>
      </c>
      <c r="C3" s="160" t="s">
        <v>22</v>
      </c>
      <c r="D3" s="160" t="s">
        <v>23</v>
      </c>
    </row>
    <row r="4" spans="1:4" ht="24" customHeight="1" thickBot="1" x14ac:dyDescent="0.3">
      <c r="A4" s="159"/>
      <c r="B4" s="161"/>
      <c r="C4" s="161"/>
      <c r="D4" s="161"/>
    </row>
    <row r="5" spans="1:4" x14ac:dyDescent="0.25">
      <c r="A5" s="65" t="s">
        <v>760</v>
      </c>
      <c r="B5" s="66" t="s">
        <v>761</v>
      </c>
      <c r="C5" s="67">
        <v>125</v>
      </c>
      <c r="D5" s="68">
        <v>125</v>
      </c>
    </row>
    <row r="6" spans="1:4" x14ac:dyDescent="0.25">
      <c r="A6" s="65" t="s">
        <v>762</v>
      </c>
      <c r="B6" s="66" t="s">
        <v>1292</v>
      </c>
      <c r="C6" s="67">
        <v>450</v>
      </c>
      <c r="D6" s="68">
        <v>450</v>
      </c>
    </row>
    <row r="7" spans="1:4" x14ac:dyDescent="0.25">
      <c r="A7" s="65" t="s">
        <v>764</v>
      </c>
      <c r="B7" s="66" t="s">
        <v>1293</v>
      </c>
      <c r="C7" s="67">
        <v>450</v>
      </c>
      <c r="D7" s="68">
        <v>450</v>
      </c>
    </row>
    <row r="8" spans="1:4" x14ac:dyDescent="0.25">
      <c r="A8" s="65" t="s">
        <v>766</v>
      </c>
      <c r="B8" s="66" t="s">
        <v>1294</v>
      </c>
      <c r="C8" s="67">
        <v>225</v>
      </c>
      <c r="D8" s="68">
        <v>225</v>
      </c>
    </row>
    <row r="9" spans="1:4" x14ac:dyDescent="0.25">
      <c r="A9" s="65" t="s">
        <v>775</v>
      </c>
      <c r="B9" s="66" t="s">
        <v>1297</v>
      </c>
      <c r="C9" s="67">
        <v>450</v>
      </c>
      <c r="D9" s="68">
        <v>450</v>
      </c>
    </row>
    <row r="10" spans="1:4" x14ac:dyDescent="0.25">
      <c r="A10" s="63" t="s">
        <v>777</v>
      </c>
      <c r="B10" s="49" t="s">
        <v>1298</v>
      </c>
      <c r="C10" s="67">
        <v>200</v>
      </c>
      <c r="D10" s="68">
        <v>200</v>
      </c>
    </row>
    <row r="11" spans="1:4" x14ac:dyDescent="0.25">
      <c r="A11" s="65" t="s">
        <v>779</v>
      </c>
      <c r="B11" s="66" t="s">
        <v>1299</v>
      </c>
      <c r="C11" s="67">
        <v>200</v>
      </c>
      <c r="D11" s="68">
        <v>200</v>
      </c>
    </row>
    <row r="12" spans="1:4" x14ac:dyDescent="0.25">
      <c r="A12" s="65" t="s">
        <v>785</v>
      </c>
      <c r="B12" s="66" t="s">
        <v>1301</v>
      </c>
      <c r="C12" s="67">
        <v>125</v>
      </c>
      <c r="D12" s="68">
        <v>125</v>
      </c>
    </row>
    <row r="13" spans="1:4" x14ac:dyDescent="0.25">
      <c r="A13" s="65" t="s">
        <v>787</v>
      </c>
      <c r="B13" s="66" t="s">
        <v>1302</v>
      </c>
      <c r="C13" s="67">
        <v>100</v>
      </c>
      <c r="D13" s="68">
        <v>100</v>
      </c>
    </row>
    <row r="14" spans="1:4" x14ac:dyDescent="0.25">
      <c r="A14" s="65" t="s">
        <v>789</v>
      </c>
      <c r="B14" s="66" t="s">
        <v>1303</v>
      </c>
      <c r="C14" s="67">
        <v>100</v>
      </c>
      <c r="D14" s="68">
        <v>100</v>
      </c>
    </row>
    <row r="15" spans="1:4" x14ac:dyDescent="0.25">
      <c r="A15" s="65" t="s">
        <v>791</v>
      </c>
      <c r="B15" s="69" t="s">
        <v>1304</v>
      </c>
      <c r="C15" s="67">
        <v>100</v>
      </c>
      <c r="D15" s="68">
        <v>100</v>
      </c>
    </row>
    <row r="16" spans="1:4" x14ac:dyDescent="0.25">
      <c r="A16" s="65" t="s">
        <v>795</v>
      </c>
      <c r="B16" s="69" t="s">
        <v>1306</v>
      </c>
      <c r="C16" s="67">
        <v>100</v>
      </c>
      <c r="D16" s="68">
        <v>100</v>
      </c>
    </row>
    <row r="17" spans="1:4" x14ac:dyDescent="0.25">
      <c r="A17" s="65" t="s">
        <v>797</v>
      </c>
      <c r="B17" s="69" t="s">
        <v>1307</v>
      </c>
      <c r="C17" s="67">
        <v>100</v>
      </c>
      <c r="D17" s="68">
        <v>100</v>
      </c>
    </row>
    <row r="18" spans="1:4" x14ac:dyDescent="0.25">
      <c r="A18" s="65" t="s">
        <v>799</v>
      </c>
      <c r="B18" s="69" t="s">
        <v>1308</v>
      </c>
      <c r="C18" s="67">
        <v>100</v>
      </c>
      <c r="D18" s="68">
        <v>100</v>
      </c>
    </row>
    <row r="19" spans="1:4" x14ac:dyDescent="0.25">
      <c r="A19" s="65" t="s">
        <v>801</v>
      </c>
      <c r="B19" s="66" t="s">
        <v>1309</v>
      </c>
      <c r="C19" s="67">
        <v>125</v>
      </c>
      <c r="D19" s="68">
        <v>125</v>
      </c>
    </row>
    <row r="20" spans="1:4" x14ac:dyDescent="0.25">
      <c r="A20" s="65" t="s">
        <v>803</v>
      </c>
      <c r="B20" s="66" t="s">
        <v>1310</v>
      </c>
      <c r="C20" s="67">
        <v>100</v>
      </c>
      <c r="D20" s="70">
        <v>100</v>
      </c>
    </row>
    <row r="21" spans="1:4" x14ac:dyDescent="0.25">
      <c r="A21" s="65" t="s">
        <v>805</v>
      </c>
      <c r="B21" s="66" t="s">
        <v>1311</v>
      </c>
      <c r="C21" s="67">
        <v>100</v>
      </c>
      <c r="D21" s="70">
        <v>100</v>
      </c>
    </row>
    <row r="22" spans="1:4" x14ac:dyDescent="0.25">
      <c r="A22" s="65" t="s">
        <v>807</v>
      </c>
      <c r="B22" s="66" t="s">
        <v>1312</v>
      </c>
      <c r="C22" s="67">
        <v>100</v>
      </c>
      <c r="D22" s="70">
        <v>100</v>
      </c>
    </row>
    <row r="23" spans="1:4" x14ac:dyDescent="0.25">
      <c r="A23" s="65" t="s">
        <v>809</v>
      </c>
      <c r="B23" s="66" t="s">
        <v>1313</v>
      </c>
      <c r="C23" s="67">
        <v>100</v>
      </c>
      <c r="D23" s="70">
        <v>100</v>
      </c>
    </row>
    <row r="24" spans="1:4" x14ac:dyDescent="0.25">
      <c r="A24" s="65" t="s">
        <v>811</v>
      </c>
      <c r="B24" s="66" t="s">
        <v>1314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6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7 MAY 2026</v>
      </c>
      <c r="B30" s="163"/>
      <c r="C30" s="163"/>
      <c r="D30" s="164"/>
    </row>
    <row r="31" spans="1:4" ht="15" customHeight="1" x14ac:dyDescent="0.25">
      <c r="A31" s="158" t="s">
        <v>20</v>
      </c>
      <c r="B31" s="160" t="s">
        <v>21</v>
      </c>
      <c r="C31" s="160" t="s">
        <v>37</v>
      </c>
      <c r="D31" s="160" t="s">
        <v>38</v>
      </c>
    </row>
    <row r="32" spans="1:4" ht="15.75" thickBot="1" x14ac:dyDescent="0.3">
      <c r="A32" s="159"/>
      <c r="B32" s="161"/>
      <c r="C32" s="161"/>
      <c r="D32" s="161"/>
    </row>
    <row r="33" spans="1:4" x14ac:dyDescent="0.25">
      <c r="A33" s="65" t="s">
        <v>813</v>
      </c>
      <c r="B33" s="69" t="s">
        <v>1222</v>
      </c>
      <c r="C33" s="67">
        <v>75</v>
      </c>
      <c r="D33" s="68">
        <v>75</v>
      </c>
    </row>
    <row r="34" spans="1:4" x14ac:dyDescent="0.25">
      <c r="A34" s="65" t="s">
        <v>814</v>
      </c>
      <c r="B34" s="69" t="s">
        <v>1220</v>
      </c>
      <c r="C34" s="67">
        <v>75</v>
      </c>
      <c r="D34" s="68">
        <v>75</v>
      </c>
    </row>
    <row r="35" spans="1:4" x14ac:dyDescent="0.25">
      <c r="A35" s="65" t="s">
        <v>815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816</v>
      </c>
      <c r="B36" s="69" t="s">
        <v>91</v>
      </c>
      <c r="C36" s="67">
        <v>75</v>
      </c>
      <c r="D36" s="68">
        <v>75</v>
      </c>
    </row>
    <row r="37" spans="1:4" x14ac:dyDescent="0.25">
      <c r="A37" s="65" t="s">
        <v>817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818</v>
      </c>
      <c r="B38" s="69" t="s">
        <v>1224</v>
      </c>
      <c r="C38" s="67">
        <v>75</v>
      </c>
      <c r="D38" s="68">
        <v>75</v>
      </c>
    </row>
    <row r="39" spans="1:4" x14ac:dyDescent="0.25">
      <c r="A39" s="65" t="s">
        <v>819</v>
      </c>
      <c r="B39" s="69" t="s">
        <v>1226</v>
      </c>
      <c r="C39" s="67">
        <v>75</v>
      </c>
      <c r="D39" s="68">
        <v>75</v>
      </c>
    </row>
    <row r="40" spans="1:4" x14ac:dyDescent="0.25">
      <c r="A40" s="65" t="s">
        <v>820</v>
      </c>
      <c r="B40" s="69" t="s">
        <v>1232</v>
      </c>
      <c r="C40" s="67">
        <v>75</v>
      </c>
      <c r="D40" s="68">
        <v>75</v>
      </c>
    </row>
    <row r="41" spans="1:4" x14ac:dyDescent="0.25">
      <c r="A41" s="65" t="s">
        <v>821</v>
      </c>
      <c r="B41" s="69" t="s">
        <v>99</v>
      </c>
      <c r="C41" s="67">
        <v>75</v>
      </c>
      <c r="D41" s="68">
        <v>75</v>
      </c>
    </row>
    <row r="42" spans="1:4" x14ac:dyDescent="0.25">
      <c r="A42" s="65" t="s">
        <v>822</v>
      </c>
      <c r="B42" s="69" t="s">
        <v>1234</v>
      </c>
      <c r="C42" s="67">
        <v>75</v>
      </c>
      <c r="D42" s="68">
        <v>75</v>
      </c>
    </row>
    <row r="43" spans="1:4" x14ac:dyDescent="0.25">
      <c r="A43" s="65" t="s">
        <v>823</v>
      </c>
      <c r="B43" s="69" t="s">
        <v>201</v>
      </c>
      <c r="C43" s="67">
        <v>75</v>
      </c>
      <c r="D43" s="68">
        <v>75</v>
      </c>
    </row>
    <row r="44" spans="1:4" x14ac:dyDescent="0.25">
      <c r="A44" s="65" t="s">
        <v>824</v>
      </c>
      <c r="B44" s="69" t="s">
        <v>1237</v>
      </c>
      <c r="C44" s="67">
        <v>75</v>
      </c>
      <c r="D44" s="68">
        <v>75</v>
      </c>
    </row>
    <row r="45" spans="1:4" x14ac:dyDescent="0.25">
      <c r="A45" s="65" t="s">
        <v>825</v>
      </c>
      <c r="B45" s="69" t="s">
        <v>242</v>
      </c>
      <c r="C45" s="67">
        <v>75</v>
      </c>
      <c r="D45" s="68">
        <v>75</v>
      </c>
    </row>
    <row r="46" spans="1:4" x14ac:dyDescent="0.25">
      <c r="A46" s="65" t="s">
        <v>826</v>
      </c>
      <c r="B46" s="69" t="s">
        <v>276</v>
      </c>
      <c r="C46" s="67">
        <v>75</v>
      </c>
      <c r="D46" s="68">
        <v>75</v>
      </c>
    </row>
    <row r="47" spans="1:4" x14ac:dyDescent="0.25">
      <c r="A47" s="65" t="s">
        <v>827</v>
      </c>
      <c r="B47" s="69" t="s">
        <v>699</v>
      </c>
      <c r="C47" s="67">
        <v>75</v>
      </c>
      <c r="D47" s="68">
        <v>75</v>
      </c>
    </row>
    <row r="48" spans="1:4" x14ac:dyDescent="0.25">
      <c r="A48" s="65" t="s">
        <v>828</v>
      </c>
      <c r="B48" s="69" t="s">
        <v>274</v>
      </c>
      <c r="C48" s="67">
        <v>75</v>
      </c>
      <c r="D48" s="68">
        <v>75</v>
      </c>
    </row>
    <row r="49" spans="1:4" x14ac:dyDescent="0.25">
      <c r="A49" s="65" t="s">
        <v>829</v>
      </c>
      <c r="B49" s="69" t="s">
        <v>287</v>
      </c>
      <c r="C49" s="67">
        <v>75</v>
      </c>
      <c r="D49" s="68">
        <v>75</v>
      </c>
    </row>
    <row r="50" spans="1:4" x14ac:dyDescent="0.25">
      <c r="A50" s="65" t="s">
        <v>830</v>
      </c>
      <c r="B50" s="69" t="s">
        <v>289</v>
      </c>
      <c r="C50" s="67">
        <v>75</v>
      </c>
      <c r="D50" s="68">
        <v>75</v>
      </c>
    </row>
    <row r="51" spans="1:4" x14ac:dyDescent="0.25">
      <c r="A51" s="65" t="s">
        <v>831</v>
      </c>
      <c r="B51" s="69" t="s">
        <v>252</v>
      </c>
      <c r="C51" s="67">
        <v>75</v>
      </c>
      <c r="D51" s="68">
        <v>75</v>
      </c>
    </row>
    <row r="52" spans="1:4" x14ac:dyDescent="0.25">
      <c r="A52" s="65" t="s">
        <v>832</v>
      </c>
      <c r="B52" s="69" t="s">
        <v>1254</v>
      </c>
      <c r="C52" s="67">
        <v>75</v>
      </c>
      <c r="D52" s="68">
        <v>75</v>
      </c>
    </row>
    <row r="53" spans="1:4" x14ac:dyDescent="0.25">
      <c r="A53" s="65" t="s">
        <v>833</v>
      </c>
      <c r="B53" s="69" t="s">
        <v>307</v>
      </c>
      <c r="C53" s="67">
        <v>75</v>
      </c>
      <c r="D53" s="68">
        <v>75</v>
      </c>
    </row>
    <row r="54" spans="1:4" x14ac:dyDescent="0.25">
      <c r="A54" s="65" t="s">
        <v>834</v>
      </c>
      <c r="B54" s="69" t="s">
        <v>301</v>
      </c>
      <c r="C54" s="67">
        <v>75</v>
      </c>
      <c r="D54" s="68">
        <v>75</v>
      </c>
    </row>
    <row r="55" spans="1:4" x14ac:dyDescent="0.25">
      <c r="A55" s="65" t="s">
        <v>835</v>
      </c>
      <c r="B55" s="69" t="s">
        <v>1241</v>
      </c>
      <c r="C55" s="67">
        <v>75</v>
      </c>
      <c r="D55" s="68">
        <v>75</v>
      </c>
    </row>
    <row r="56" spans="1:4" x14ac:dyDescent="0.25">
      <c r="A56" s="65" t="s">
        <v>836</v>
      </c>
      <c r="B56" s="69" t="s">
        <v>1250</v>
      </c>
      <c r="C56" s="67">
        <v>75</v>
      </c>
      <c r="D56" s="68">
        <v>75</v>
      </c>
    </row>
    <row r="57" spans="1:4" x14ac:dyDescent="0.25">
      <c r="A57" s="65" t="s">
        <v>837</v>
      </c>
      <c r="B57" s="69" t="s">
        <v>1242</v>
      </c>
      <c r="C57" s="67">
        <v>75</v>
      </c>
      <c r="D57" s="68">
        <v>75</v>
      </c>
    </row>
    <row r="58" spans="1:4" x14ac:dyDescent="0.25">
      <c r="A58" s="65" t="s">
        <v>838</v>
      </c>
      <c r="B58" s="69" t="s">
        <v>343</v>
      </c>
      <c r="C58" s="67">
        <v>75</v>
      </c>
      <c r="D58" s="68">
        <v>75</v>
      </c>
    </row>
    <row r="59" spans="1:4" x14ac:dyDescent="0.25">
      <c r="A59" s="65" t="s">
        <v>839</v>
      </c>
      <c r="B59" s="69" t="s">
        <v>291</v>
      </c>
      <c r="C59" s="67">
        <v>75</v>
      </c>
      <c r="D59" s="68">
        <v>75</v>
      </c>
    </row>
    <row r="60" spans="1:4" x14ac:dyDescent="0.25">
      <c r="A60" s="65" t="s">
        <v>840</v>
      </c>
      <c r="B60" s="69" t="s">
        <v>1248</v>
      </c>
      <c r="C60" s="67">
        <v>75</v>
      </c>
      <c r="D60" s="68">
        <v>75</v>
      </c>
    </row>
    <row r="61" spans="1:4" x14ac:dyDescent="0.25">
      <c r="A61" s="65" t="s">
        <v>841</v>
      </c>
      <c r="B61" s="69" t="s">
        <v>705</v>
      </c>
      <c r="C61" s="67">
        <v>75</v>
      </c>
      <c r="D61" s="68">
        <v>75</v>
      </c>
    </row>
    <row r="62" spans="1:4" x14ac:dyDescent="0.25">
      <c r="A62" s="65" t="s">
        <v>842</v>
      </c>
      <c r="B62" s="69" t="s">
        <v>1249</v>
      </c>
      <c r="C62" s="67">
        <v>75</v>
      </c>
      <c r="D62" s="68">
        <v>75</v>
      </c>
    </row>
    <row r="63" spans="1:4" x14ac:dyDescent="0.25">
      <c r="A63" s="65" t="s">
        <v>843</v>
      </c>
      <c r="B63" s="69" t="s">
        <v>1267</v>
      </c>
      <c r="C63" s="67">
        <v>75</v>
      </c>
      <c r="D63" s="68">
        <v>75</v>
      </c>
    </row>
    <row r="64" spans="1:4" x14ac:dyDescent="0.25">
      <c r="A64" s="65" t="s">
        <v>844</v>
      </c>
      <c r="B64" s="69" t="s">
        <v>709</v>
      </c>
      <c r="C64" s="67">
        <v>75</v>
      </c>
      <c r="D64" s="68">
        <v>75</v>
      </c>
    </row>
    <row r="65" spans="1:4" x14ac:dyDescent="0.25">
      <c r="A65" s="65" t="s">
        <v>845</v>
      </c>
      <c r="B65" s="69" t="s">
        <v>389</v>
      </c>
      <c r="C65" s="67">
        <v>75</v>
      </c>
      <c r="D65" s="68">
        <v>75</v>
      </c>
    </row>
    <row r="66" spans="1:4" x14ac:dyDescent="0.25">
      <c r="A66" s="65" t="s">
        <v>846</v>
      </c>
      <c r="B66" s="69" t="s">
        <v>1272</v>
      </c>
      <c r="C66" s="67">
        <v>75</v>
      </c>
      <c r="D66" s="68">
        <v>75</v>
      </c>
    </row>
    <row r="67" spans="1:4" x14ac:dyDescent="0.25">
      <c r="A67" s="65" t="s">
        <v>847</v>
      </c>
      <c r="B67" s="69" t="s">
        <v>397</v>
      </c>
      <c r="C67" s="67">
        <v>75</v>
      </c>
      <c r="D67" s="68">
        <v>75</v>
      </c>
    </row>
    <row r="68" spans="1:4" x14ac:dyDescent="0.25">
      <c r="A68" s="65" t="s">
        <v>848</v>
      </c>
      <c r="B68" s="69" t="s">
        <v>1255</v>
      </c>
      <c r="C68" s="67">
        <v>75</v>
      </c>
      <c r="D68" s="68">
        <v>75</v>
      </c>
    </row>
    <row r="69" spans="1:4" x14ac:dyDescent="0.25">
      <c r="A69" s="65" t="s">
        <v>849</v>
      </c>
      <c r="B69" s="69" t="s">
        <v>272</v>
      </c>
      <c r="C69" s="67">
        <v>75</v>
      </c>
      <c r="D69" s="68">
        <v>75</v>
      </c>
    </row>
    <row r="70" spans="1:4" x14ac:dyDescent="0.25">
      <c r="A70" s="65" t="s">
        <v>850</v>
      </c>
      <c r="B70" s="69" t="s">
        <v>1256</v>
      </c>
      <c r="C70" s="67">
        <v>75</v>
      </c>
      <c r="D70" s="68">
        <v>75</v>
      </c>
    </row>
    <row r="71" spans="1:4" x14ac:dyDescent="0.25">
      <c r="A71" s="65" t="s">
        <v>851</v>
      </c>
      <c r="B71" s="69" t="s">
        <v>429</v>
      </c>
      <c r="C71" s="67">
        <v>75</v>
      </c>
      <c r="D71" s="68">
        <v>75</v>
      </c>
    </row>
    <row r="72" spans="1:4" x14ac:dyDescent="0.25">
      <c r="A72" s="65" t="s">
        <v>852</v>
      </c>
      <c r="B72" s="69" t="s">
        <v>1251</v>
      </c>
      <c r="C72" s="67">
        <v>75</v>
      </c>
      <c r="D72" s="68">
        <v>75</v>
      </c>
    </row>
    <row r="73" spans="1:4" x14ac:dyDescent="0.25">
      <c r="A73" s="65" t="s">
        <v>853</v>
      </c>
      <c r="B73" s="69" t="s">
        <v>1258</v>
      </c>
      <c r="C73" s="67">
        <v>75</v>
      </c>
      <c r="D73" s="68">
        <v>75</v>
      </c>
    </row>
    <row r="74" spans="1:4" x14ac:dyDescent="0.25">
      <c r="A74" s="65" t="s">
        <v>854</v>
      </c>
      <c r="B74" s="69" t="s">
        <v>441</v>
      </c>
      <c r="C74" s="67">
        <v>75</v>
      </c>
      <c r="D74" s="68">
        <v>75</v>
      </c>
    </row>
    <row r="75" spans="1:4" x14ac:dyDescent="0.25">
      <c r="A75" s="65" t="s">
        <v>855</v>
      </c>
      <c r="B75" s="69" t="s">
        <v>1259</v>
      </c>
      <c r="C75" s="67">
        <v>75</v>
      </c>
      <c r="D75" s="68">
        <v>75</v>
      </c>
    </row>
    <row r="76" spans="1:4" x14ac:dyDescent="0.25">
      <c r="A76" s="65" t="s">
        <v>856</v>
      </c>
      <c r="B76" s="69" t="s">
        <v>309</v>
      </c>
      <c r="C76" s="67">
        <v>75</v>
      </c>
      <c r="D76" s="68">
        <v>75</v>
      </c>
    </row>
    <row r="77" spans="1:4" x14ac:dyDescent="0.25">
      <c r="A77" s="65" t="s">
        <v>857</v>
      </c>
      <c r="B77" s="69" t="s">
        <v>212</v>
      </c>
      <c r="C77" s="67">
        <v>75</v>
      </c>
      <c r="D77" s="68">
        <v>75</v>
      </c>
    </row>
    <row r="78" spans="1:4" x14ac:dyDescent="0.25">
      <c r="A78" s="65" t="s">
        <v>858</v>
      </c>
      <c r="B78" s="69" t="s">
        <v>1228</v>
      </c>
      <c r="C78" s="67">
        <v>75</v>
      </c>
      <c r="D78" s="68">
        <v>75</v>
      </c>
    </row>
    <row r="79" spans="1:4" x14ac:dyDescent="0.25">
      <c r="A79" s="65" t="s">
        <v>859</v>
      </c>
      <c r="B79" s="69" t="s">
        <v>457</v>
      </c>
      <c r="C79" s="67">
        <v>75</v>
      </c>
      <c r="D79" s="68">
        <v>75</v>
      </c>
    </row>
    <row r="80" spans="1:4" x14ac:dyDescent="0.25">
      <c r="A80" s="65" t="s">
        <v>860</v>
      </c>
      <c r="B80" s="69" t="s">
        <v>1231</v>
      </c>
      <c r="C80" s="67">
        <v>75</v>
      </c>
      <c r="D80" s="68">
        <v>75</v>
      </c>
    </row>
    <row r="81" spans="1:4" x14ac:dyDescent="0.25">
      <c r="A81" s="65" t="s">
        <v>861</v>
      </c>
      <c r="B81" s="69" t="s">
        <v>562</v>
      </c>
      <c r="C81" s="67">
        <v>75</v>
      </c>
      <c r="D81" s="68">
        <v>75</v>
      </c>
    </row>
    <row r="82" spans="1:4" x14ac:dyDescent="0.25">
      <c r="A82" s="65" t="s">
        <v>862</v>
      </c>
      <c r="B82" s="69" t="s">
        <v>475</v>
      </c>
      <c r="C82" s="67">
        <v>75</v>
      </c>
      <c r="D82" s="68">
        <v>75</v>
      </c>
    </row>
    <row r="83" spans="1:4" x14ac:dyDescent="0.25">
      <c r="A83" s="65" t="s">
        <v>863</v>
      </c>
      <c r="B83" s="69" t="s">
        <v>619</v>
      </c>
      <c r="C83" s="67">
        <v>75</v>
      </c>
      <c r="D83" s="68">
        <v>75</v>
      </c>
    </row>
    <row r="84" spans="1:4" x14ac:dyDescent="0.25">
      <c r="A84" s="65" t="s">
        <v>864</v>
      </c>
      <c r="B84" s="69" t="s">
        <v>683</v>
      </c>
      <c r="C84" s="67">
        <v>75</v>
      </c>
      <c r="D84" s="68">
        <v>75</v>
      </c>
    </row>
    <row r="85" spans="1:4" x14ac:dyDescent="0.25">
      <c r="A85" s="65" t="s">
        <v>865</v>
      </c>
      <c r="B85" s="69" t="s">
        <v>505</v>
      </c>
      <c r="C85" s="67">
        <v>75</v>
      </c>
      <c r="D85" s="68">
        <v>75</v>
      </c>
    </row>
    <row r="86" spans="1:4" x14ac:dyDescent="0.25">
      <c r="A86" s="65" t="s">
        <v>866</v>
      </c>
      <c r="B86" s="69" t="s">
        <v>1264</v>
      </c>
      <c r="C86" s="67">
        <v>75</v>
      </c>
      <c r="D86" s="68">
        <v>75</v>
      </c>
    </row>
    <row r="87" spans="1:4" x14ac:dyDescent="0.25">
      <c r="A87" s="65" t="s">
        <v>867</v>
      </c>
      <c r="B87" s="69" t="s">
        <v>1253</v>
      </c>
      <c r="C87" s="67">
        <v>75</v>
      </c>
      <c r="D87" s="68">
        <v>75</v>
      </c>
    </row>
    <row r="88" spans="1:4" x14ac:dyDescent="0.25">
      <c r="A88" s="65" t="s">
        <v>868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869</v>
      </c>
      <c r="B89" s="69" t="s">
        <v>521</v>
      </c>
      <c r="C89" s="67">
        <v>75</v>
      </c>
      <c r="D89" s="68">
        <v>75</v>
      </c>
    </row>
    <row r="90" spans="1:4" x14ac:dyDescent="0.25">
      <c r="A90" s="65" t="s">
        <v>870</v>
      </c>
      <c r="B90" s="69" t="s">
        <v>148</v>
      </c>
      <c r="C90" s="67">
        <v>75</v>
      </c>
      <c r="D90" s="68">
        <v>75</v>
      </c>
    </row>
    <row r="91" spans="1:4" x14ac:dyDescent="0.25">
      <c r="A91" s="65" t="s">
        <v>871</v>
      </c>
      <c r="B91" s="69" t="s">
        <v>629</v>
      </c>
      <c r="C91" s="67">
        <v>75</v>
      </c>
      <c r="D91" s="68">
        <v>75</v>
      </c>
    </row>
    <row r="92" spans="1:4" x14ac:dyDescent="0.25">
      <c r="A92" s="65" t="s">
        <v>872</v>
      </c>
      <c r="B92" s="69" t="s">
        <v>128</v>
      </c>
      <c r="C92" s="67">
        <v>75</v>
      </c>
      <c r="D92" s="68">
        <v>75</v>
      </c>
    </row>
    <row r="93" spans="1:4" x14ac:dyDescent="0.25">
      <c r="A93" s="65" t="s">
        <v>873</v>
      </c>
      <c r="B93" s="69" t="s">
        <v>529</v>
      </c>
      <c r="C93" s="67">
        <v>75</v>
      </c>
      <c r="D93" s="68">
        <v>75</v>
      </c>
    </row>
    <row r="94" spans="1:4" x14ac:dyDescent="0.25">
      <c r="A94" s="65" t="s">
        <v>874</v>
      </c>
      <c r="B94" s="69" t="s">
        <v>1270</v>
      </c>
      <c r="C94" s="67">
        <v>75</v>
      </c>
      <c r="D94" s="68">
        <v>75</v>
      </c>
    </row>
    <row r="95" spans="1:4" x14ac:dyDescent="0.25">
      <c r="A95" s="65" t="s">
        <v>875</v>
      </c>
      <c r="B95" s="69" t="s">
        <v>542</v>
      </c>
      <c r="C95" s="67">
        <v>75</v>
      </c>
      <c r="D95" s="68">
        <v>75</v>
      </c>
    </row>
    <row r="96" spans="1:4" x14ac:dyDescent="0.25">
      <c r="A96" s="65" t="s">
        <v>876</v>
      </c>
      <c r="B96" s="69" t="s">
        <v>550</v>
      </c>
      <c r="C96" s="67">
        <v>75</v>
      </c>
      <c r="D96" s="68">
        <v>75</v>
      </c>
    </row>
    <row r="97" spans="1:4" x14ac:dyDescent="0.25">
      <c r="A97" s="65" t="s">
        <v>877</v>
      </c>
      <c r="B97" s="69" t="s">
        <v>1275</v>
      </c>
      <c r="C97" s="67">
        <v>75</v>
      </c>
      <c r="D97" s="68">
        <v>75</v>
      </c>
    </row>
    <row r="98" spans="1:4" x14ac:dyDescent="0.25">
      <c r="A98" s="65" t="s">
        <v>878</v>
      </c>
      <c r="B98" s="69" t="s">
        <v>95</v>
      </c>
      <c r="C98" s="67">
        <v>75</v>
      </c>
      <c r="D98" s="68">
        <v>75</v>
      </c>
    </row>
    <row r="99" spans="1:4" x14ac:dyDescent="0.25">
      <c r="A99" s="65" t="s">
        <v>879</v>
      </c>
      <c r="B99" s="69" t="s">
        <v>590</v>
      </c>
      <c r="C99" s="67">
        <v>75</v>
      </c>
      <c r="D99" s="68">
        <v>75</v>
      </c>
    </row>
    <row r="100" spans="1:4" x14ac:dyDescent="0.25">
      <c r="A100" s="65" t="s">
        <v>880</v>
      </c>
      <c r="B100" s="69" t="s">
        <v>1281</v>
      </c>
      <c r="C100" s="67">
        <v>75</v>
      </c>
      <c r="D100" s="68">
        <v>75</v>
      </c>
    </row>
    <row r="101" spans="1:4" x14ac:dyDescent="0.25">
      <c r="A101" s="65" t="s">
        <v>881</v>
      </c>
      <c r="B101" s="69" t="s">
        <v>285</v>
      </c>
      <c r="C101" s="67">
        <v>75</v>
      </c>
      <c r="D101" s="68">
        <v>75</v>
      </c>
    </row>
    <row r="102" spans="1:4" x14ac:dyDescent="0.25">
      <c r="A102" s="65" t="s">
        <v>882</v>
      </c>
      <c r="B102" s="69" t="s">
        <v>605</v>
      </c>
      <c r="C102" s="67">
        <v>75</v>
      </c>
      <c r="D102" s="68">
        <v>75</v>
      </c>
    </row>
    <row r="103" spans="1:4" x14ac:dyDescent="0.25">
      <c r="A103" s="65" t="s">
        <v>883</v>
      </c>
      <c r="B103" s="69" t="s">
        <v>55</v>
      </c>
      <c r="C103" s="67">
        <v>75</v>
      </c>
      <c r="D103" s="68">
        <v>75</v>
      </c>
    </row>
    <row r="104" spans="1:4" x14ac:dyDescent="0.25">
      <c r="A104" s="65" t="s">
        <v>884</v>
      </c>
      <c r="B104" s="69" t="s">
        <v>146</v>
      </c>
      <c r="C104" s="67">
        <v>75</v>
      </c>
      <c r="D104" s="68">
        <v>75</v>
      </c>
    </row>
    <row r="105" spans="1:4" x14ac:dyDescent="0.25">
      <c r="A105" s="65" t="s">
        <v>885</v>
      </c>
      <c r="B105" s="69" t="s">
        <v>150</v>
      </c>
      <c r="C105" s="67">
        <v>75</v>
      </c>
      <c r="D105" s="68">
        <v>75</v>
      </c>
    </row>
    <row r="106" spans="1:4" x14ac:dyDescent="0.25">
      <c r="A106" s="65" t="s">
        <v>886</v>
      </c>
      <c r="B106" s="69" t="s">
        <v>222</v>
      </c>
      <c r="C106" s="67">
        <v>75</v>
      </c>
      <c r="D106" s="68">
        <v>75</v>
      </c>
    </row>
    <row r="107" spans="1:4" x14ac:dyDescent="0.25">
      <c r="A107" s="65" t="s">
        <v>887</v>
      </c>
      <c r="B107" s="69" t="s">
        <v>224</v>
      </c>
      <c r="C107" s="67">
        <v>75</v>
      </c>
      <c r="D107" s="68">
        <v>75</v>
      </c>
    </row>
    <row r="108" spans="1:4" x14ac:dyDescent="0.25">
      <c r="A108" s="65" t="s">
        <v>888</v>
      </c>
      <c r="B108" s="69" t="s">
        <v>218</v>
      </c>
      <c r="C108" s="67">
        <v>75</v>
      </c>
      <c r="D108" s="68">
        <v>75</v>
      </c>
    </row>
    <row r="109" spans="1:4" x14ac:dyDescent="0.25">
      <c r="A109" s="65" t="s">
        <v>889</v>
      </c>
      <c r="B109" s="69" t="s">
        <v>653</v>
      </c>
      <c r="C109" s="67">
        <v>75</v>
      </c>
      <c r="D109" s="68">
        <v>75</v>
      </c>
    </row>
    <row r="110" spans="1:4" x14ac:dyDescent="0.25">
      <c r="A110" s="65" t="s">
        <v>890</v>
      </c>
      <c r="B110" s="69" t="s">
        <v>477</v>
      </c>
      <c r="C110" s="67">
        <v>75</v>
      </c>
      <c r="D110" s="68">
        <v>75</v>
      </c>
    </row>
    <row r="111" spans="1:4" x14ac:dyDescent="0.25">
      <c r="A111" s="65" t="s">
        <v>891</v>
      </c>
      <c r="B111" s="69" t="s">
        <v>51</v>
      </c>
      <c r="C111" s="67">
        <v>75</v>
      </c>
      <c r="D111" s="68">
        <v>75</v>
      </c>
    </row>
    <row r="112" spans="1:4" x14ac:dyDescent="0.25">
      <c r="A112" s="65" t="s">
        <v>892</v>
      </c>
      <c r="B112" s="69" t="s">
        <v>667</v>
      </c>
      <c r="C112" s="67">
        <v>75</v>
      </c>
      <c r="D112" s="68">
        <v>75</v>
      </c>
    </row>
    <row r="113" spans="1:4" x14ac:dyDescent="0.25">
      <c r="A113" s="65" t="s">
        <v>893</v>
      </c>
      <c r="B113" s="69" t="s">
        <v>675</v>
      </c>
      <c r="C113" s="67">
        <v>75</v>
      </c>
      <c r="D113" s="68">
        <v>75</v>
      </c>
    </row>
    <row r="114" spans="1:4" x14ac:dyDescent="0.25">
      <c r="A114" s="65" t="s">
        <v>894</v>
      </c>
      <c r="B114" s="69" t="s">
        <v>341</v>
      </c>
      <c r="C114" s="67">
        <v>75</v>
      </c>
      <c r="D114" s="68">
        <v>75</v>
      </c>
    </row>
    <row r="115" spans="1:4" x14ac:dyDescent="0.25">
      <c r="A115" s="65" t="s">
        <v>895</v>
      </c>
      <c r="B115" s="69" t="s">
        <v>1288</v>
      </c>
      <c r="C115" s="67">
        <v>75</v>
      </c>
      <c r="D115" s="68">
        <v>75</v>
      </c>
    </row>
    <row r="116" spans="1:4" x14ac:dyDescent="0.25">
      <c r="A116" s="65" t="s">
        <v>896</v>
      </c>
      <c r="B116" s="69" t="s">
        <v>669</v>
      </c>
      <c r="C116" s="67">
        <v>75</v>
      </c>
      <c r="D116" s="68">
        <v>75</v>
      </c>
    </row>
    <row r="117" spans="1:4" x14ac:dyDescent="0.25">
      <c r="A117" s="65" t="s">
        <v>897</v>
      </c>
      <c r="B117" s="69" t="s">
        <v>695</v>
      </c>
      <c r="C117" s="67">
        <v>75</v>
      </c>
      <c r="D117" s="68">
        <v>75</v>
      </c>
    </row>
    <row r="118" spans="1:4" x14ac:dyDescent="0.25">
      <c r="A118" s="65" t="s">
        <v>898</v>
      </c>
      <c r="B118" s="69" t="s">
        <v>711</v>
      </c>
      <c r="C118" s="67">
        <v>75</v>
      </c>
      <c r="D118" s="68">
        <v>75</v>
      </c>
    </row>
    <row r="119" spans="1:4" x14ac:dyDescent="0.25">
      <c r="A119" s="65" t="s">
        <v>899</v>
      </c>
      <c r="B119" s="69" t="s">
        <v>703</v>
      </c>
      <c r="C119" s="67">
        <v>75</v>
      </c>
      <c r="D119" s="68">
        <v>75</v>
      </c>
    </row>
    <row r="120" spans="1:4" x14ac:dyDescent="0.25">
      <c r="A120" s="65" t="s">
        <v>900</v>
      </c>
      <c r="B120" s="69" t="s">
        <v>701</v>
      </c>
      <c r="C120" s="67">
        <v>75</v>
      </c>
      <c r="D120" s="68">
        <v>75</v>
      </c>
    </row>
    <row r="121" spans="1:4" x14ac:dyDescent="0.25">
      <c r="A121" s="65" t="s">
        <v>901</v>
      </c>
      <c r="B121" s="69" t="s">
        <v>1247</v>
      </c>
      <c r="C121" s="67">
        <v>75</v>
      </c>
      <c r="D121" s="68">
        <v>75</v>
      </c>
    </row>
    <row r="122" spans="1:4" x14ac:dyDescent="0.25">
      <c r="A122" s="65" t="s">
        <v>902</v>
      </c>
      <c r="B122" s="69" t="s">
        <v>1290</v>
      </c>
      <c r="C122" s="67">
        <v>75</v>
      </c>
      <c r="D122" s="68">
        <v>75</v>
      </c>
    </row>
    <row r="123" spans="1:4" x14ac:dyDescent="0.25">
      <c r="A123" s="65" t="s">
        <v>903</v>
      </c>
      <c r="B123" s="69" t="s">
        <v>1289</v>
      </c>
      <c r="C123" s="67">
        <v>75</v>
      </c>
      <c r="D123" s="68">
        <v>75</v>
      </c>
    </row>
    <row r="124" spans="1:4" x14ac:dyDescent="0.25">
      <c r="A124" s="65"/>
      <c r="B124" s="69"/>
      <c r="C124" s="67"/>
      <c r="D124" s="68"/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30:D30"/>
    <mergeCell ref="A31:A32"/>
    <mergeCell ref="B31:B32"/>
    <mergeCell ref="C31:C32"/>
    <mergeCell ref="D31:D32"/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1"/>
      <c r="B1" s="166"/>
      <c r="C1" s="166"/>
      <c r="D1" s="166"/>
      <c r="E1" s="166"/>
    </row>
    <row r="2" spans="1:5" ht="50.1" customHeight="1" thickBot="1" x14ac:dyDescent="0.3">
      <c r="A2" s="182" t="str">
        <f>"IMPUTATIONS POUR POSITION MIXTE INTER-MARCHANDISE DE CAT SUR TAUX D'INTÉRÊT EN VIGUEUR LE "&amp;'OPTIONS - INTERVALLES DE MARGE'!A1</f>
        <v>IMPUTATIONS POUR POSITION MIXTE INTER-MARCHANDISE DE CAT SUR TAUX D'INTÉRÊT EN VIGUEUR LE 7 MAY 2026</v>
      </c>
      <c r="B2" s="183"/>
      <c r="C2" s="183"/>
      <c r="D2" s="183"/>
      <c r="E2" s="183"/>
    </row>
    <row r="3" spans="1:5" ht="15" customHeight="1" x14ac:dyDescent="0.25">
      <c r="A3" s="169" t="s">
        <v>32</v>
      </c>
      <c r="B3" s="172" t="s">
        <v>39</v>
      </c>
      <c r="C3" s="170" t="s">
        <v>40</v>
      </c>
      <c r="D3" s="184" t="s">
        <v>33</v>
      </c>
      <c r="E3" s="186" t="s">
        <v>34</v>
      </c>
    </row>
    <row r="4" spans="1:5" ht="15.75" thickBot="1" x14ac:dyDescent="0.3">
      <c r="A4" s="158"/>
      <c r="B4" s="160"/>
      <c r="C4" s="171"/>
      <c r="D4" s="185"/>
      <c r="E4" s="187"/>
    </row>
    <row r="5" spans="1:5" x14ac:dyDescent="0.25">
      <c r="A5" s="75" t="s">
        <v>971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972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973</v>
      </c>
      <c r="B7" s="98">
        <v>1</v>
      </c>
      <c r="C7" s="101">
        <v>3</v>
      </c>
      <c r="D7" s="76">
        <v>0.69000000000000006</v>
      </c>
      <c r="E7" s="77">
        <v>0.69000000000000006</v>
      </c>
    </row>
    <row r="8" spans="1:5" x14ac:dyDescent="0.25">
      <c r="A8" s="75" t="s">
        <v>974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975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976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977</v>
      </c>
      <c r="B11" s="98">
        <v>2</v>
      </c>
      <c r="C11" s="101">
        <v>1</v>
      </c>
      <c r="D11" s="76">
        <v>0.04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2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7 MAY 2026</v>
      </c>
      <c r="B17" s="183"/>
      <c r="C17" s="183"/>
      <c r="D17" s="183"/>
      <c r="E17" s="183"/>
    </row>
    <row r="18" spans="1:5" ht="21" customHeight="1" x14ac:dyDescent="0.25">
      <c r="A18" s="169" t="s">
        <v>32</v>
      </c>
      <c r="B18" s="172" t="s">
        <v>39</v>
      </c>
      <c r="C18" s="170" t="s">
        <v>40</v>
      </c>
      <c r="D18" s="172" t="s">
        <v>33</v>
      </c>
      <c r="E18" s="186" t="s">
        <v>34</v>
      </c>
    </row>
    <row r="19" spans="1:5" ht="15.75" thickBot="1" x14ac:dyDescent="0.3">
      <c r="A19" s="158"/>
      <c r="B19" s="160"/>
      <c r="C19" s="171"/>
      <c r="D19" s="160"/>
      <c r="E19" s="187"/>
    </row>
    <row r="20" spans="1:5" x14ac:dyDescent="0.25">
      <c r="A20" s="75" t="s">
        <v>978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979</v>
      </c>
      <c r="B21" s="98">
        <v>1</v>
      </c>
      <c r="C21" s="99">
        <v>2</v>
      </c>
      <c r="D21" s="76">
        <v>0.9</v>
      </c>
      <c r="E21" s="77">
        <v>0.9</v>
      </c>
    </row>
    <row r="22" spans="1:5" x14ac:dyDescent="0.25">
      <c r="A22" s="75" t="s">
        <v>980</v>
      </c>
      <c r="B22" s="98">
        <v>1</v>
      </c>
      <c r="C22" s="99">
        <v>32</v>
      </c>
      <c r="D22" s="76">
        <v>0.9</v>
      </c>
      <c r="E22" s="77">
        <v>0.9</v>
      </c>
    </row>
    <row r="23" spans="1:5" x14ac:dyDescent="0.25">
      <c r="A23" s="75" t="s">
        <v>981</v>
      </c>
      <c r="B23" s="98">
        <v>1</v>
      </c>
      <c r="C23" s="99">
        <v>16</v>
      </c>
      <c r="D23" s="76">
        <v>0.9</v>
      </c>
      <c r="E23" s="77">
        <v>0.9</v>
      </c>
    </row>
    <row r="24" spans="1:5" x14ac:dyDescent="0.25">
      <c r="A24" s="75" t="s">
        <v>982</v>
      </c>
      <c r="B24" s="98">
        <v>1</v>
      </c>
      <c r="C24" s="99">
        <v>31</v>
      </c>
      <c r="D24" s="76">
        <v>0.9</v>
      </c>
      <c r="E24" s="77">
        <v>0.9</v>
      </c>
    </row>
    <row r="25" spans="1:5" x14ac:dyDescent="0.25">
      <c r="A25" s="75" t="s">
        <v>983</v>
      </c>
      <c r="B25" s="98">
        <v>1</v>
      </c>
      <c r="C25" s="99">
        <v>20</v>
      </c>
      <c r="D25" s="76">
        <v>0.9</v>
      </c>
      <c r="E25" s="77">
        <v>0.9</v>
      </c>
    </row>
    <row r="26" spans="1:5" x14ac:dyDescent="0.25">
      <c r="A26" s="75" t="s">
        <v>984</v>
      </c>
      <c r="B26" s="98">
        <v>1</v>
      </c>
      <c r="C26" s="99">
        <v>80</v>
      </c>
      <c r="D26" s="76">
        <v>0.9</v>
      </c>
      <c r="E26" s="77">
        <v>0.9</v>
      </c>
    </row>
    <row r="27" spans="1:5" x14ac:dyDescent="0.25">
      <c r="A27" s="75" t="s">
        <v>985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986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987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988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989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990</v>
      </c>
      <c r="B32" s="98">
        <v>1</v>
      </c>
      <c r="C32" s="99">
        <v>11</v>
      </c>
      <c r="D32" s="76">
        <v>0.89</v>
      </c>
      <c r="E32" s="77">
        <v>0.89</v>
      </c>
    </row>
    <row r="33" spans="1:5" x14ac:dyDescent="0.25">
      <c r="A33" s="75" t="s">
        <v>991</v>
      </c>
      <c r="B33" s="98">
        <v>1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992</v>
      </c>
      <c r="B34" s="98">
        <v>4</v>
      </c>
      <c r="C34" s="99">
        <v>1</v>
      </c>
      <c r="D34" s="76">
        <v>0.89</v>
      </c>
      <c r="E34" s="77">
        <v>0.89</v>
      </c>
    </row>
    <row r="35" spans="1:5" x14ac:dyDescent="0.25">
      <c r="A35" s="75" t="s">
        <v>993</v>
      </c>
      <c r="B35" s="98">
        <v>1</v>
      </c>
      <c r="C35" s="99">
        <v>20</v>
      </c>
      <c r="D35" s="76">
        <v>0.88</v>
      </c>
      <c r="E35" s="77">
        <v>0.88</v>
      </c>
    </row>
    <row r="36" spans="1:5" x14ac:dyDescent="0.25">
      <c r="A36" s="75" t="s">
        <v>994</v>
      </c>
      <c r="B36" s="98">
        <v>1</v>
      </c>
      <c r="C36" s="99">
        <v>17</v>
      </c>
      <c r="D36" s="76">
        <v>0.88</v>
      </c>
      <c r="E36" s="77">
        <v>0.88</v>
      </c>
    </row>
    <row r="37" spans="1:5" x14ac:dyDescent="0.25">
      <c r="A37" s="75" t="s">
        <v>995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996</v>
      </c>
      <c r="B38" s="98">
        <v>1</v>
      </c>
      <c r="C38" s="99">
        <v>80</v>
      </c>
      <c r="D38" s="76">
        <v>0.87</v>
      </c>
      <c r="E38" s="77">
        <v>0.87</v>
      </c>
    </row>
    <row r="39" spans="1:5" x14ac:dyDescent="0.25">
      <c r="A39" s="75" t="s">
        <v>997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998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999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1000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1001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1002</v>
      </c>
      <c r="B44" s="98">
        <v>1</v>
      </c>
      <c r="C44" s="99">
        <v>1</v>
      </c>
      <c r="D44" s="76">
        <v>0.87</v>
      </c>
      <c r="E44" s="77">
        <v>0.86</v>
      </c>
    </row>
    <row r="45" spans="1:5" x14ac:dyDescent="0.25">
      <c r="A45" s="75" t="s">
        <v>1003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1004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1005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1006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1007</v>
      </c>
      <c r="B49" s="98">
        <v>1</v>
      </c>
      <c r="C49" s="99">
        <v>33</v>
      </c>
      <c r="D49" s="76">
        <v>0.84</v>
      </c>
      <c r="E49" s="77">
        <v>0.84</v>
      </c>
    </row>
    <row r="50" spans="1:5" x14ac:dyDescent="0.25">
      <c r="A50" s="75" t="s">
        <v>1008</v>
      </c>
      <c r="B50" s="98">
        <v>1</v>
      </c>
      <c r="C50" s="99">
        <v>27</v>
      </c>
      <c r="D50" s="76">
        <v>0.84</v>
      </c>
      <c r="E50" s="77">
        <v>0.84</v>
      </c>
    </row>
    <row r="51" spans="1:5" x14ac:dyDescent="0.25">
      <c r="A51" s="75" t="s">
        <v>1009</v>
      </c>
      <c r="B51" s="98">
        <v>1</v>
      </c>
      <c r="C51" s="99">
        <v>2</v>
      </c>
      <c r="D51" s="76">
        <v>0.84</v>
      </c>
      <c r="E51" s="77">
        <v>0.84</v>
      </c>
    </row>
    <row r="52" spans="1:5" x14ac:dyDescent="0.25">
      <c r="A52" s="75" t="s">
        <v>1010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1011</v>
      </c>
      <c r="B53" s="98">
        <v>1</v>
      </c>
      <c r="C53" s="99">
        <v>2</v>
      </c>
      <c r="D53" s="76">
        <v>0.82000000000000006</v>
      </c>
      <c r="E53" s="77">
        <v>0.81</v>
      </c>
    </row>
    <row r="54" spans="1:5" x14ac:dyDescent="0.25">
      <c r="A54" s="75" t="s">
        <v>1012</v>
      </c>
      <c r="B54" s="98">
        <v>1</v>
      </c>
      <c r="C54" s="99">
        <v>2</v>
      </c>
      <c r="D54" s="76">
        <v>0.81</v>
      </c>
      <c r="E54" s="77">
        <v>0.81</v>
      </c>
    </row>
    <row r="55" spans="1:5" x14ac:dyDescent="0.25">
      <c r="A55" s="75" t="s">
        <v>1013</v>
      </c>
      <c r="B55" s="98">
        <v>1</v>
      </c>
      <c r="C55" s="99">
        <v>18</v>
      </c>
      <c r="D55" s="76">
        <v>0.8</v>
      </c>
      <c r="E55" s="77">
        <v>0.8</v>
      </c>
    </row>
    <row r="56" spans="1:5" x14ac:dyDescent="0.25">
      <c r="A56" s="75" t="s">
        <v>1014</v>
      </c>
      <c r="B56" s="98">
        <v>1</v>
      </c>
      <c r="C56" s="99">
        <v>31</v>
      </c>
      <c r="D56" s="76">
        <v>0.79</v>
      </c>
      <c r="E56" s="77">
        <v>0.79</v>
      </c>
    </row>
    <row r="57" spans="1:5" x14ac:dyDescent="0.25">
      <c r="A57" s="75" t="s">
        <v>1015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1016</v>
      </c>
      <c r="B58" s="98">
        <v>3</v>
      </c>
      <c r="C58" s="99">
        <v>1</v>
      </c>
      <c r="D58" s="76">
        <v>0.74</v>
      </c>
      <c r="E58" s="77">
        <v>0.74</v>
      </c>
    </row>
    <row r="59" spans="1:5" x14ac:dyDescent="0.25">
      <c r="A59" s="75" t="s">
        <v>1017</v>
      </c>
      <c r="B59" s="98">
        <v>1</v>
      </c>
      <c r="C59" s="99">
        <v>9</v>
      </c>
      <c r="D59" s="76">
        <v>0.73</v>
      </c>
      <c r="E59" s="77">
        <v>0.73</v>
      </c>
    </row>
    <row r="60" spans="1:5" x14ac:dyDescent="0.25">
      <c r="A60" s="75" t="s">
        <v>1018</v>
      </c>
      <c r="B60" s="98">
        <v>1</v>
      </c>
      <c r="C60" s="99">
        <v>15</v>
      </c>
      <c r="D60" s="76">
        <v>0.73</v>
      </c>
      <c r="E60" s="77">
        <v>0.73</v>
      </c>
    </row>
    <row r="61" spans="1:5" x14ac:dyDescent="0.25">
      <c r="A61" s="75" t="s">
        <v>1019</v>
      </c>
      <c r="B61" s="98">
        <v>1</v>
      </c>
      <c r="C61" s="99">
        <v>9</v>
      </c>
      <c r="D61" s="76">
        <v>0.71</v>
      </c>
      <c r="E61" s="77">
        <v>0.71</v>
      </c>
    </row>
    <row r="62" spans="1:5" x14ac:dyDescent="0.25">
      <c r="A62" s="75" t="s">
        <v>1020</v>
      </c>
      <c r="B62" s="98">
        <v>1</v>
      </c>
      <c r="C62" s="99">
        <v>9</v>
      </c>
      <c r="D62" s="76">
        <v>0.70000000000000007</v>
      </c>
      <c r="E62" s="77">
        <v>0.70000000000000007</v>
      </c>
    </row>
    <row r="63" spans="1:5" x14ac:dyDescent="0.25">
      <c r="A63" s="75" t="s">
        <v>1021</v>
      </c>
      <c r="B63" s="98">
        <v>1</v>
      </c>
      <c r="C63" s="99">
        <v>7</v>
      </c>
      <c r="D63" s="76">
        <v>0.70000000000000007</v>
      </c>
      <c r="E63" s="77">
        <v>0.70000000000000007</v>
      </c>
    </row>
    <row r="64" spans="1:5" x14ac:dyDescent="0.25">
      <c r="A64" s="75" t="s">
        <v>1022</v>
      </c>
      <c r="B64" s="98">
        <v>1</v>
      </c>
      <c r="C64" s="99">
        <v>34</v>
      </c>
      <c r="D64" s="76">
        <v>0.71</v>
      </c>
      <c r="E64" s="77">
        <v>0.70000000000000007</v>
      </c>
    </row>
    <row r="65" spans="1:5" x14ac:dyDescent="0.25">
      <c r="A65" s="75" t="s">
        <v>1023</v>
      </c>
      <c r="B65" s="98">
        <v>1</v>
      </c>
      <c r="C65" s="99">
        <v>4</v>
      </c>
      <c r="D65" s="76">
        <v>0.70000000000000007</v>
      </c>
      <c r="E65" s="77">
        <v>0.70000000000000007</v>
      </c>
    </row>
    <row r="66" spans="1:5" x14ac:dyDescent="0.25">
      <c r="A66" s="75" t="s">
        <v>1024</v>
      </c>
      <c r="B66" s="98">
        <v>1</v>
      </c>
      <c r="C66" s="99">
        <v>29</v>
      </c>
      <c r="D66" s="76">
        <v>0.70000000000000007</v>
      </c>
      <c r="E66" s="77">
        <v>0.70000000000000007</v>
      </c>
    </row>
    <row r="67" spans="1:5" x14ac:dyDescent="0.25">
      <c r="A67" s="75" t="s">
        <v>1025</v>
      </c>
      <c r="B67" s="98">
        <v>1</v>
      </c>
      <c r="C67" s="99">
        <v>22</v>
      </c>
      <c r="D67" s="76">
        <v>0.69000000000000006</v>
      </c>
      <c r="E67" s="77">
        <v>0.69000000000000006</v>
      </c>
    </row>
    <row r="68" spans="1:5" x14ac:dyDescent="0.25">
      <c r="A68" s="75" t="s">
        <v>1026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1027</v>
      </c>
      <c r="B69" s="98">
        <v>1</v>
      </c>
      <c r="C69" s="99">
        <v>20</v>
      </c>
      <c r="D69" s="76">
        <v>0.69000000000000006</v>
      </c>
      <c r="E69" s="77">
        <v>0.69000000000000006</v>
      </c>
    </row>
    <row r="70" spans="1:5" x14ac:dyDescent="0.25">
      <c r="A70" s="75" t="s">
        <v>1028</v>
      </c>
      <c r="B70" s="98">
        <v>2</v>
      </c>
      <c r="C70" s="99">
        <v>1</v>
      </c>
      <c r="D70" s="76">
        <v>0.69000000000000006</v>
      </c>
      <c r="E70" s="77">
        <v>0.69000000000000006</v>
      </c>
    </row>
    <row r="71" spans="1:5" x14ac:dyDescent="0.25">
      <c r="A71" s="75" t="s">
        <v>1029</v>
      </c>
      <c r="B71" s="98">
        <v>1</v>
      </c>
      <c r="C71" s="99">
        <v>38</v>
      </c>
      <c r="D71" s="76">
        <v>0.68</v>
      </c>
      <c r="E71" s="77">
        <v>0.68</v>
      </c>
    </row>
    <row r="72" spans="1:5" x14ac:dyDescent="0.25">
      <c r="A72" s="75" t="s">
        <v>1030</v>
      </c>
      <c r="B72" s="98">
        <v>1</v>
      </c>
      <c r="C72" s="99">
        <v>36</v>
      </c>
      <c r="D72" s="76">
        <v>0.68</v>
      </c>
      <c r="E72" s="77">
        <v>0.68</v>
      </c>
    </row>
    <row r="73" spans="1:5" x14ac:dyDescent="0.25">
      <c r="A73" s="75" t="s">
        <v>1031</v>
      </c>
      <c r="B73" s="98">
        <v>1</v>
      </c>
      <c r="C73" s="99">
        <v>9</v>
      </c>
      <c r="D73" s="76">
        <v>0.68</v>
      </c>
      <c r="E73" s="77">
        <v>0.68</v>
      </c>
    </row>
    <row r="74" spans="1:5" x14ac:dyDescent="0.25">
      <c r="A74" s="75" t="s">
        <v>1032</v>
      </c>
      <c r="B74" s="98">
        <v>1</v>
      </c>
      <c r="C74" s="99">
        <v>4</v>
      </c>
      <c r="D74" s="76">
        <v>0.68</v>
      </c>
      <c r="E74" s="77">
        <v>0.68</v>
      </c>
    </row>
    <row r="75" spans="1:5" x14ac:dyDescent="0.25">
      <c r="A75" s="75" t="s">
        <v>1033</v>
      </c>
      <c r="B75" s="98">
        <v>1</v>
      </c>
      <c r="C75" s="99">
        <v>10</v>
      </c>
      <c r="D75" s="76">
        <v>0.68</v>
      </c>
      <c r="E75" s="77">
        <v>0.68</v>
      </c>
    </row>
    <row r="76" spans="1:5" x14ac:dyDescent="0.25">
      <c r="A76" s="75" t="s">
        <v>1034</v>
      </c>
      <c r="B76" s="98">
        <v>1</v>
      </c>
      <c r="C76" s="99">
        <v>39</v>
      </c>
      <c r="D76" s="76">
        <v>0.68</v>
      </c>
      <c r="E76" s="77">
        <v>0.68</v>
      </c>
    </row>
    <row r="77" spans="1:5" x14ac:dyDescent="0.25">
      <c r="A77" s="75" t="s">
        <v>1035</v>
      </c>
      <c r="B77" s="98">
        <v>9</v>
      </c>
      <c r="C77" s="99">
        <v>1</v>
      </c>
      <c r="D77" s="76">
        <v>0.68</v>
      </c>
      <c r="E77" s="77">
        <v>0.68</v>
      </c>
    </row>
    <row r="78" spans="1:5" x14ac:dyDescent="0.25">
      <c r="A78" s="75" t="s">
        <v>1036</v>
      </c>
      <c r="B78" s="98">
        <v>1</v>
      </c>
      <c r="C78" s="99">
        <v>6</v>
      </c>
      <c r="D78" s="76">
        <v>0.67</v>
      </c>
      <c r="E78" s="77">
        <v>0.67</v>
      </c>
    </row>
    <row r="79" spans="1:5" x14ac:dyDescent="0.25">
      <c r="A79" s="75" t="s">
        <v>1037</v>
      </c>
      <c r="B79" s="98">
        <v>1</v>
      </c>
      <c r="C79" s="99">
        <v>56</v>
      </c>
      <c r="D79" s="76">
        <v>0.67</v>
      </c>
      <c r="E79" s="77">
        <v>0.67</v>
      </c>
    </row>
    <row r="80" spans="1:5" x14ac:dyDescent="0.25">
      <c r="A80" s="75" t="s">
        <v>1038</v>
      </c>
      <c r="B80" s="98">
        <v>1</v>
      </c>
      <c r="C80" s="99">
        <v>10</v>
      </c>
      <c r="D80" s="76">
        <v>0.67</v>
      </c>
      <c r="E80" s="77">
        <v>0.67</v>
      </c>
    </row>
    <row r="81" spans="1:5" x14ac:dyDescent="0.25">
      <c r="A81" s="75" t="s">
        <v>1039</v>
      </c>
      <c r="B81" s="98">
        <v>9</v>
      </c>
      <c r="C81" s="99">
        <v>1</v>
      </c>
      <c r="D81" s="76">
        <v>0.68</v>
      </c>
      <c r="E81" s="77">
        <v>0.67</v>
      </c>
    </row>
    <row r="82" spans="1:5" x14ac:dyDescent="0.25">
      <c r="A82" s="75" t="s">
        <v>1040</v>
      </c>
      <c r="B82" s="98">
        <v>1</v>
      </c>
      <c r="C82" s="99">
        <v>2</v>
      </c>
      <c r="D82" s="76">
        <v>0.66</v>
      </c>
      <c r="E82" s="77">
        <v>0.66</v>
      </c>
    </row>
    <row r="83" spans="1:5" x14ac:dyDescent="0.25">
      <c r="A83" s="75" t="s">
        <v>1041</v>
      </c>
      <c r="B83" s="98">
        <v>3</v>
      </c>
      <c r="C83" s="99">
        <v>1</v>
      </c>
      <c r="D83" s="76">
        <v>0.66</v>
      </c>
      <c r="E83" s="77">
        <v>0.66</v>
      </c>
    </row>
    <row r="84" spans="1:5" x14ac:dyDescent="0.25">
      <c r="A84" s="75" t="s">
        <v>1042</v>
      </c>
      <c r="B84" s="98">
        <v>1</v>
      </c>
      <c r="C84" s="99">
        <v>2</v>
      </c>
      <c r="D84" s="76">
        <v>0.67</v>
      </c>
      <c r="E84" s="77">
        <v>0.66</v>
      </c>
    </row>
    <row r="85" spans="1:5" x14ac:dyDescent="0.25">
      <c r="A85" s="75" t="s">
        <v>1043</v>
      </c>
      <c r="B85" s="98">
        <v>1</v>
      </c>
      <c r="C85" s="99">
        <v>6</v>
      </c>
      <c r="D85" s="76">
        <v>0.66</v>
      </c>
      <c r="E85" s="77">
        <v>0.66</v>
      </c>
    </row>
    <row r="86" spans="1:5" x14ac:dyDescent="0.25">
      <c r="A86" s="75" t="s">
        <v>1044</v>
      </c>
      <c r="B86" s="98">
        <v>1</v>
      </c>
      <c r="C86" s="99">
        <v>34</v>
      </c>
      <c r="D86" s="76">
        <v>0.66</v>
      </c>
      <c r="E86" s="77">
        <v>0.66</v>
      </c>
    </row>
    <row r="87" spans="1:5" x14ac:dyDescent="0.25">
      <c r="A87" s="75" t="s">
        <v>1045</v>
      </c>
      <c r="B87" s="98">
        <v>1</v>
      </c>
      <c r="C87" s="99">
        <v>12</v>
      </c>
      <c r="D87" s="76">
        <v>0.66</v>
      </c>
      <c r="E87" s="77">
        <v>0.66</v>
      </c>
    </row>
    <row r="88" spans="1:5" x14ac:dyDescent="0.25">
      <c r="A88" s="75" t="s">
        <v>1046</v>
      </c>
      <c r="B88" s="98">
        <v>1</v>
      </c>
      <c r="C88" s="99">
        <v>46</v>
      </c>
      <c r="D88" s="76">
        <v>0.66</v>
      </c>
      <c r="E88" s="77">
        <v>0.66</v>
      </c>
    </row>
    <row r="89" spans="1:5" x14ac:dyDescent="0.25">
      <c r="A89" s="75" t="s">
        <v>1047</v>
      </c>
      <c r="B89" s="98">
        <v>1</v>
      </c>
      <c r="C89" s="99">
        <v>12</v>
      </c>
      <c r="D89" s="76">
        <v>0.66</v>
      </c>
      <c r="E89" s="77">
        <v>0.66</v>
      </c>
    </row>
    <row r="90" spans="1:5" x14ac:dyDescent="0.25">
      <c r="A90" s="75" t="s">
        <v>1048</v>
      </c>
      <c r="B90" s="98">
        <v>2</v>
      </c>
      <c r="C90" s="99">
        <v>1</v>
      </c>
      <c r="D90" s="76">
        <v>0.66</v>
      </c>
      <c r="E90" s="77">
        <v>0.66</v>
      </c>
    </row>
    <row r="91" spans="1:5" x14ac:dyDescent="0.25">
      <c r="A91" s="75" t="s">
        <v>1049</v>
      </c>
      <c r="B91" s="98">
        <v>1</v>
      </c>
      <c r="C91" s="99">
        <v>2</v>
      </c>
      <c r="D91" s="76">
        <v>0.66</v>
      </c>
      <c r="E91" s="77">
        <v>0.66</v>
      </c>
    </row>
    <row r="92" spans="1:5" x14ac:dyDescent="0.25">
      <c r="A92" s="75" t="s">
        <v>1050</v>
      </c>
      <c r="B92" s="98">
        <v>2</v>
      </c>
      <c r="C92" s="99">
        <v>1</v>
      </c>
      <c r="D92" s="76">
        <v>0.65</v>
      </c>
      <c r="E92" s="77">
        <v>0.65</v>
      </c>
    </row>
    <row r="93" spans="1:5" x14ac:dyDescent="0.25">
      <c r="A93" s="75" t="s">
        <v>1051</v>
      </c>
      <c r="B93" s="98">
        <v>1</v>
      </c>
      <c r="C93" s="99">
        <v>2</v>
      </c>
      <c r="D93" s="76">
        <v>0.65</v>
      </c>
      <c r="E93" s="77">
        <v>0.65</v>
      </c>
    </row>
    <row r="94" spans="1:5" x14ac:dyDescent="0.25">
      <c r="A94" s="75" t="s">
        <v>1052</v>
      </c>
      <c r="B94" s="98">
        <v>2</v>
      </c>
      <c r="C94" s="99">
        <v>1</v>
      </c>
      <c r="D94" s="76">
        <v>0.65</v>
      </c>
      <c r="E94" s="77">
        <v>0.65</v>
      </c>
    </row>
    <row r="95" spans="1:5" x14ac:dyDescent="0.25">
      <c r="A95" s="75" t="s">
        <v>1053</v>
      </c>
      <c r="B95" s="98">
        <v>1</v>
      </c>
      <c r="C95" s="99">
        <v>1</v>
      </c>
      <c r="D95" s="76">
        <v>0.63</v>
      </c>
      <c r="E95" s="77">
        <v>0.64</v>
      </c>
    </row>
    <row r="96" spans="1:5" x14ac:dyDescent="0.25">
      <c r="A96" s="75" t="s">
        <v>1054</v>
      </c>
      <c r="B96" s="98">
        <v>5</v>
      </c>
      <c r="C96" s="99">
        <v>1</v>
      </c>
      <c r="D96" s="76">
        <v>0.64</v>
      </c>
      <c r="E96" s="77">
        <v>0.64</v>
      </c>
    </row>
    <row r="97" spans="1:5" x14ac:dyDescent="0.25">
      <c r="A97" s="75" t="s">
        <v>1055</v>
      </c>
      <c r="B97" s="98">
        <v>2</v>
      </c>
      <c r="C97" s="99">
        <v>1</v>
      </c>
      <c r="D97" s="76">
        <v>0.64</v>
      </c>
      <c r="E97" s="77">
        <v>0.64</v>
      </c>
    </row>
    <row r="98" spans="1:5" x14ac:dyDescent="0.25">
      <c r="A98" s="75" t="s">
        <v>1056</v>
      </c>
      <c r="B98" s="98">
        <v>1</v>
      </c>
      <c r="C98" s="99">
        <v>2</v>
      </c>
      <c r="D98" s="76">
        <v>0.63</v>
      </c>
      <c r="E98" s="77">
        <v>0.63</v>
      </c>
    </row>
    <row r="99" spans="1:5" x14ac:dyDescent="0.25">
      <c r="A99" s="75" t="s">
        <v>1057</v>
      </c>
      <c r="B99" s="98">
        <v>1</v>
      </c>
      <c r="C99" s="99">
        <v>143</v>
      </c>
      <c r="D99" s="76">
        <v>0.63</v>
      </c>
      <c r="E99" s="77">
        <v>0.63</v>
      </c>
    </row>
    <row r="100" spans="1:5" x14ac:dyDescent="0.25">
      <c r="A100" s="75" t="s">
        <v>1058</v>
      </c>
      <c r="B100" s="98">
        <v>1</v>
      </c>
      <c r="C100" s="99">
        <v>4</v>
      </c>
      <c r="D100" s="76">
        <v>0.63</v>
      </c>
      <c r="E100" s="77">
        <v>0.63</v>
      </c>
    </row>
    <row r="101" spans="1:5" x14ac:dyDescent="0.25">
      <c r="A101" s="75" t="s">
        <v>1059</v>
      </c>
      <c r="B101" s="98">
        <v>1</v>
      </c>
      <c r="C101" s="99">
        <v>30</v>
      </c>
      <c r="D101" s="76">
        <v>0.63</v>
      </c>
      <c r="E101" s="77">
        <v>0.63</v>
      </c>
    </row>
    <row r="102" spans="1:5" x14ac:dyDescent="0.25">
      <c r="A102" s="75" t="s">
        <v>1060</v>
      </c>
      <c r="B102" s="98">
        <v>1</v>
      </c>
      <c r="C102" s="99">
        <v>41</v>
      </c>
      <c r="D102" s="76">
        <v>0.63</v>
      </c>
      <c r="E102" s="77">
        <v>0.63</v>
      </c>
    </row>
    <row r="103" spans="1:5" x14ac:dyDescent="0.25">
      <c r="A103" s="75" t="s">
        <v>1061</v>
      </c>
      <c r="B103" s="98">
        <v>1</v>
      </c>
      <c r="C103" s="99">
        <v>3</v>
      </c>
      <c r="D103" s="76">
        <v>0.63</v>
      </c>
      <c r="E103" s="77">
        <v>0.63</v>
      </c>
    </row>
    <row r="104" spans="1:5" x14ac:dyDescent="0.25">
      <c r="A104" s="75" t="s">
        <v>1062</v>
      </c>
      <c r="B104" s="98">
        <v>1</v>
      </c>
      <c r="C104" s="99">
        <v>20</v>
      </c>
      <c r="D104" s="76">
        <v>0.63</v>
      </c>
      <c r="E104" s="77">
        <v>0.63</v>
      </c>
    </row>
    <row r="105" spans="1:5" x14ac:dyDescent="0.25">
      <c r="A105" s="75" t="s">
        <v>1063</v>
      </c>
      <c r="B105" s="98">
        <v>1</v>
      </c>
      <c r="C105" s="99">
        <v>16</v>
      </c>
      <c r="D105" s="76">
        <v>0.63</v>
      </c>
      <c r="E105" s="77">
        <v>0.63</v>
      </c>
    </row>
    <row r="106" spans="1:5" x14ac:dyDescent="0.25">
      <c r="A106" s="75" t="s">
        <v>1064</v>
      </c>
      <c r="B106" s="98">
        <v>1</v>
      </c>
      <c r="C106" s="99">
        <v>1</v>
      </c>
      <c r="D106" s="76">
        <v>0.63</v>
      </c>
      <c r="E106" s="77">
        <v>0.63</v>
      </c>
    </row>
    <row r="107" spans="1:5" x14ac:dyDescent="0.25">
      <c r="A107" s="75" t="s">
        <v>1065</v>
      </c>
      <c r="B107" s="98">
        <v>1</v>
      </c>
      <c r="C107" s="99">
        <v>1</v>
      </c>
      <c r="D107" s="76">
        <v>0.63</v>
      </c>
      <c r="E107" s="77">
        <v>0.63</v>
      </c>
    </row>
    <row r="108" spans="1:5" x14ac:dyDescent="0.25">
      <c r="A108" s="75" t="s">
        <v>1066</v>
      </c>
      <c r="B108" s="98">
        <v>1</v>
      </c>
      <c r="C108" s="99">
        <v>7</v>
      </c>
      <c r="D108" s="76">
        <v>0.62</v>
      </c>
      <c r="E108" s="77">
        <v>0.62</v>
      </c>
    </row>
    <row r="109" spans="1:5" x14ac:dyDescent="0.25">
      <c r="A109" s="75" t="s">
        <v>1067</v>
      </c>
      <c r="B109" s="98">
        <v>1</v>
      </c>
      <c r="C109" s="99">
        <v>28</v>
      </c>
      <c r="D109" s="76">
        <v>0.62</v>
      </c>
      <c r="E109" s="77">
        <v>0.62</v>
      </c>
    </row>
    <row r="110" spans="1:5" x14ac:dyDescent="0.25">
      <c r="A110" s="75" t="s">
        <v>1068</v>
      </c>
      <c r="B110" s="98">
        <v>2</v>
      </c>
      <c r="C110" s="99">
        <v>1</v>
      </c>
      <c r="D110" s="76">
        <v>0.61</v>
      </c>
      <c r="E110" s="77">
        <v>0.61</v>
      </c>
    </row>
    <row r="111" spans="1:5" x14ac:dyDescent="0.25">
      <c r="A111" s="75" t="s">
        <v>1069</v>
      </c>
      <c r="B111" s="98">
        <v>1</v>
      </c>
      <c r="C111" s="99">
        <v>1</v>
      </c>
      <c r="D111" s="76">
        <v>0.61</v>
      </c>
      <c r="E111" s="77">
        <v>0.61</v>
      </c>
    </row>
    <row r="112" spans="1:5" x14ac:dyDescent="0.25">
      <c r="A112" s="75" t="s">
        <v>1070</v>
      </c>
      <c r="B112" s="98">
        <v>1</v>
      </c>
      <c r="C112" s="99">
        <v>34</v>
      </c>
      <c r="D112" s="76">
        <v>0.62</v>
      </c>
      <c r="E112" s="77">
        <v>0.61</v>
      </c>
    </row>
    <row r="113" spans="1:5" x14ac:dyDescent="0.25">
      <c r="A113" s="75" t="s">
        <v>1071</v>
      </c>
      <c r="B113" s="98">
        <v>1</v>
      </c>
      <c r="C113" s="99">
        <v>6</v>
      </c>
      <c r="D113" s="76">
        <v>0.61</v>
      </c>
      <c r="E113" s="77">
        <v>0.61</v>
      </c>
    </row>
    <row r="114" spans="1:5" x14ac:dyDescent="0.25">
      <c r="A114" s="75" t="s">
        <v>1072</v>
      </c>
      <c r="B114" s="98">
        <v>1</v>
      </c>
      <c r="C114" s="99">
        <v>18</v>
      </c>
      <c r="D114" s="76">
        <v>0.61</v>
      </c>
      <c r="E114" s="77">
        <v>0.61</v>
      </c>
    </row>
    <row r="115" spans="1:5" x14ac:dyDescent="0.25">
      <c r="A115" s="75" t="s">
        <v>1073</v>
      </c>
      <c r="B115" s="98">
        <v>1</v>
      </c>
      <c r="C115" s="99">
        <v>1</v>
      </c>
      <c r="D115" s="76">
        <v>0.61</v>
      </c>
      <c r="E115" s="77">
        <v>0.61</v>
      </c>
    </row>
    <row r="116" spans="1:5" x14ac:dyDescent="0.25">
      <c r="A116" s="75" t="s">
        <v>1074</v>
      </c>
      <c r="B116" s="98">
        <v>6</v>
      </c>
      <c r="C116" s="99">
        <v>1</v>
      </c>
      <c r="D116" s="76">
        <v>0.6</v>
      </c>
      <c r="E116" s="77">
        <v>0.6</v>
      </c>
    </row>
    <row r="117" spans="1:5" x14ac:dyDescent="0.25">
      <c r="A117" s="75" t="s">
        <v>1075</v>
      </c>
      <c r="B117" s="98">
        <v>1</v>
      </c>
      <c r="C117" s="99">
        <v>3</v>
      </c>
      <c r="D117" s="76">
        <v>0.59</v>
      </c>
      <c r="E117" s="77">
        <v>0.59</v>
      </c>
    </row>
    <row r="118" spans="1:5" x14ac:dyDescent="0.25">
      <c r="A118" s="75" t="s">
        <v>1076</v>
      </c>
      <c r="B118" s="98">
        <v>1</v>
      </c>
      <c r="C118" s="99">
        <v>1</v>
      </c>
      <c r="D118" s="76">
        <v>0.59</v>
      </c>
      <c r="E118" s="77">
        <v>0.59</v>
      </c>
    </row>
    <row r="119" spans="1:5" x14ac:dyDescent="0.25">
      <c r="A119" s="75" t="s">
        <v>1077</v>
      </c>
      <c r="B119" s="98">
        <v>1</v>
      </c>
      <c r="C119" s="99">
        <v>14</v>
      </c>
      <c r="D119" s="76">
        <v>0.59</v>
      </c>
      <c r="E119" s="77">
        <v>0.59</v>
      </c>
    </row>
    <row r="120" spans="1:5" x14ac:dyDescent="0.25">
      <c r="A120" s="75" t="s">
        <v>1078</v>
      </c>
      <c r="B120" s="98">
        <v>2</v>
      </c>
      <c r="C120" s="99">
        <v>1</v>
      </c>
      <c r="D120" s="76">
        <v>0.57999999999999996</v>
      </c>
      <c r="E120" s="77">
        <v>0.57999999999999996</v>
      </c>
    </row>
    <row r="121" spans="1:5" x14ac:dyDescent="0.25">
      <c r="A121" s="75" t="s">
        <v>1079</v>
      </c>
      <c r="B121" s="98">
        <v>1</v>
      </c>
      <c r="C121" s="99">
        <v>19</v>
      </c>
      <c r="D121" s="76">
        <v>0.57999999999999996</v>
      </c>
      <c r="E121" s="77">
        <v>0.57999999999999996</v>
      </c>
    </row>
    <row r="122" spans="1:5" x14ac:dyDescent="0.25">
      <c r="A122" s="75" t="s">
        <v>1080</v>
      </c>
      <c r="B122" s="98">
        <v>1</v>
      </c>
      <c r="C122" s="99">
        <v>1</v>
      </c>
      <c r="D122" s="76">
        <v>0.57000000000000006</v>
      </c>
      <c r="E122" s="77">
        <v>0.57000000000000006</v>
      </c>
    </row>
    <row r="123" spans="1:5" x14ac:dyDescent="0.25">
      <c r="A123" s="75" t="s">
        <v>1081</v>
      </c>
      <c r="B123" s="98">
        <v>1</v>
      </c>
      <c r="C123" s="99">
        <v>59</v>
      </c>
      <c r="D123" s="76">
        <v>0.57999999999999996</v>
      </c>
      <c r="E123" s="77">
        <v>0.57000000000000006</v>
      </c>
    </row>
    <row r="124" spans="1:5" x14ac:dyDescent="0.25">
      <c r="A124" s="75" t="s">
        <v>1082</v>
      </c>
      <c r="B124" s="98">
        <v>1</v>
      </c>
      <c r="C124" s="99">
        <v>19</v>
      </c>
      <c r="D124" s="76">
        <v>0.57000000000000006</v>
      </c>
      <c r="E124" s="77">
        <v>0.57000000000000006</v>
      </c>
    </row>
    <row r="125" spans="1:5" x14ac:dyDescent="0.25">
      <c r="A125" s="75" t="s">
        <v>1083</v>
      </c>
      <c r="B125" s="98">
        <v>1</v>
      </c>
      <c r="C125" s="99">
        <v>5</v>
      </c>
      <c r="D125" s="76">
        <v>0.57000000000000006</v>
      </c>
      <c r="E125" s="77">
        <v>0.57000000000000006</v>
      </c>
    </row>
    <row r="126" spans="1:5" x14ac:dyDescent="0.25">
      <c r="A126" s="75" t="s">
        <v>1084</v>
      </c>
      <c r="B126" s="98">
        <v>1</v>
      </c>
      <c r="C126" s="99">
        <v>4</v>
      </c>
      <c r="D126" s="76">
        <v>0.57000000000000006</v>
      </c>
      <c r="E126" s="77">
        <v>0.57000000000000006</v>
      </c>
    </row>
    <row r="127" spans="1:5" x14ac:dyDescent="0.25">
      <c r="A127" s="75" t="s">
        <v>1085</v>
      </c>
      <c r="B127" s="98">
        <v>1</v>
      </c>
      <c r="C127" s="99">
        <v>2</v>
      </c>
      <c r="D127" s="76">
        <v>0.56000000000000005</v>
      </c>
      <c r="E127" s="77">
        <v>0.56000000000000005</v>
      </c>
    </row>
    <row r="128" spans="1:5" x14ac:dyDescent="0.25">
      <c r="A128" s="75" t="s">
        <v>1086</v>
      </c>
      <c r="B128" s="98">
        <v>1</v>
      </c>
      <c r="C128" s="99">
        <v>4</v>
      </c>
      <c r="D128" s="76">
        <v>0.56000000000000005</v>
      </c>
      <c r="E128" s="77">
        <v>0.56000000000000005</v>
      </c>
    </row>
    <row r="129" spans="1:5" x14ac:dyDescent="0.25">
      <c r="A129" s="75" t="s">
        <v>1087</v>
      </c>
      <c r="B129" s="98">
        <v>1</v>
      </c>
      <c r="C129" s="99">
        <v>9</v>
      </c>
      <c r="D129" s="76">
        <v>0.56000000000000005</v>
      </c>
      <c r="E129" s="77">
        <v>0.56000000000000005</v>
      </c>
    </row>
    <row r="130" spans="1:5" x14ac:dyDescent="0.25">
      <c r="A130" s="75" t="s">
        <v>1088</v>
      </c>
      <c r="B130" s="98">
        <v>1</v>
      </c>
      <c r="C130" s="99">
        <v>3</v>
      </c>
      <c r="D130" s="76">
        <v>0.55000000000000004</v>
      </c>
      <c r="E130" s="77">
        <v>0.55000000000000004</v>
      </c>
    </row>
    <row r="131" spans="1:5" x14ac:dyDescent="0.25">
      <c r="A131" s="75" t="s">
        <v>1089</v>
      </c>
      <c r="B131" s="98">
        <v>1</v>
      </c>
      <c r="C131" s="99">
        <v>2</v>
      </c>
      <c r="D131" s="76">
        <v>0.55000000000000004</v>
      </c>
      <c r="E131" s="77">
        <v>0.55000000000000004</v>
      </c>
    </row>
    <row r="132" spans="1:5" x14ac:dyDescent="0.25">
      <c r="A132" s="75" t="s">
        <v>1090</v>
      </c>
      <c r="B132" s="98">
        <v>1</v>
      </c>
      <c r="C132" s="99">
        <v>1</v>
      </c>
      <c r="D132" s="76">
        <v>0.55000000000000004</v>
      </c>
      <c r="E132" s="77">
        <v>0.55000000000000004</v>
      </c>
    </row>
    <row r="133" spans="1:5" x14ac:dyDescent="0.25">
      <c r="A133" s="75" t="s">
        <v>1091</v>
      </c>
      <c r="B133" s="98">
        <v>1</v>
      </c>
      <c r="C133" s="99">
        <v>1</v>
      </c>
      <c r="D133" s="76">
        <v>0.55000000000000004</v>
      </c>
      <c r="E133" s="77">
        <v>0.55000000000000004</v>
      </c>
    </row>
    <row r="134" spans="1:5" x14ac:dyDescent="0.25">
      <c r="A134" s="75" t="s">
        <v>1092</v>
      </c>
      <c r="B134" s="98">
        <v>1</v>
      </c>
      <c r="C134" s="99">
        <v>72</v>
      </c>
      <c r="D134" s="76">
        <v>0.55000000000000004</v>
      </c>
      <c r="E134" s="77">
        <v>0.55000000000000004</v>
      </c>
    </row>
    <row r="135" spans="1:5" x14ac:dyDescent="0.25">
      <c r="A135" s="75" t="s">
        <v>1093</v>
      </c>
      <c r="B135" s="98">
        <v>1</v>
      </c>
      <c r="C135" s="99">
        <v>15</v>
      </c>
      <c r="D135" s="76">
        <v>0.55000000000000004</v>
      </c>
      <c r="E135" s="77">
        <v>0.55000000000000004</v>
      </c>
    </row>
    <row r="136" spans="1:5" x14ac:dyDescent="0.25">
      <c r="A136" s="75" t="s">
        <v>1094</v>
      </c>
      <c r="B136" s="98">
        <v>1</v>
      </c>
      <c r="C136" s="99">
        <v>9</v>
      </c>
      <c r="D136" s="76">
        <v>0.55000000000000004</v>
      </c>
      <c r="E136" s="77">
        <v>0.55000000000000004</v>
      </c>
    </row>
    <row r="137" spans="1:5" x14ac:dyDescent="0.25">
      <c r="A137" s="75" t="s">
        <v>1095</v>
      </c>
      <c r="B137" s="98">
        <v>1</v>
      </c>
      <c r="C137" s="99">
        <v>4</v>
      </c>
      <c r="D137" s="76">
        <v>0.55000000000000004</v>
      </c>
      <c r="E137" s="77">
        <v>0.55000000000000004</v>
      </c>
    </row>
    <row r="138" spans="1:5" x14ac:dyDescent="0.25">
      <c r="A138" s="75" t="s">
        <v>1096</v>
      </c>
      <c r="B138" s="98">
        <v>1</v>
      </c>
      <c r="C138" s="99">
        <v>2</v>
      </c>
      <c r="D138" s="76">
        <v>0.55000000000000004</v>
      </c>
      <c r="E138" s="77">
        <v>0.55000000000000004</v>
      </c>
    </row>
    <row r="139" spans="1:5" x14ac:dyDescent="0.25">
      <c r="A139" s="75" t="s">
        <v>1097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1098</v>
      </c>
      <c r="B140" s="98">
        <v>1</v>
      </c>
      <c r="C140" s="99">
        <v>1</v>
      </c>
      <c r="D140" s="76">
        <v>0.54</v>
      </c>
      <c r="E140" s="77">
        <v>0.54</v>
      </c>
    </row>
    <row r="141" spans="1:5" x14ac:dyDescent="0.25">
      <c r="A141" s="75" t="s">
        <v>1099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1100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1101</v>
      </c>
      <c r="B143" s="98">
        <v>1</v>
      </c>
      <c r="C143" s="99">
        <v>2</v>
      </c>
      <c r="D143" s="76">
        <v>0.53</v>
      </c>
      <c r="E143" s="77">
        <v>0.53</v>
      </c>
    </row>
    <row r="144" spans="1:5" x14ac:dyDescent="0.25">
      <c r="A144" s="75" t="s">
        <v>1102</v>
      </c>
      <c r="B144" s="98">
        <v>1</v>
      </c>
      <c r="C144" s="99">
        <v>10</v>
      </c>
      <c r="D144" s="76">
        <v>0.53</v>
      </c>
      <c r="E144" s="77">
        <v>0.53</v>
      </c>
    </row>
    <row r="145" spans="1:5" x14ac:dyDescent="0.25">
      <c r="A145" s="75" t="s">
        <v>1103</v>
      </c>
      <c r="B145" s="98">
        <v>1</v>
      </c>
      <c r="C145" s="99">
        <v>36</v>
      </c>
      <c r="D145" s="76">
        <v>0.53</v>
      </c>
      <c r="E145" s="77">
        <v>0.53</v>
      </c>
    </row>
    <row r="146" spans="1:5" x14ac:dyDescent="0.25">
      <c r="A146" s="75" t="s">
        <v>1104</v>
      </c>
      <c r="B146" s="98">
        <v>1</v>
      </c>
      <c r="C146" s="99">
        <v>2</v>
      </c>
      <c r="D146" s="76">
        <v>0.53</v>
      </c>
      <c r="E146" s="77">
        <v>0.53</v>
      </c>
    </row>
    <row r="147" spans="1:5" x14ac:dyDescent="0.25">
      <c r="A147" s="75" t="s">
        <v>1105</v>
      </c>
      <c r="B147" s="98">
        <v>1</v>
      </c>
      <c r="C147" s="99">
        <v>1</v>
      </c>
      <c r="D147" s="76">
        <v>0.52</v>
      </c>
      <c r="E147" s="77">
        <v>0.52</v>
      </c>
    </row>
    <row r="148" spans="1:5" x14ac:dyDescent="0.25">
      <c r="A148" s="75" t="s">
        <v>1106</v>
      </c>
      <c r="B148" s="98">
        <v>2</v>
      </c>
      <c r="C148" s="99">
        <v>1</v>
      </c>
      <c r="D148" s="76">
        <v>0.52</v>
      </c>
      <c r="E148" s="77">
        <v>0.52</v>
      </c>
    </row>
    <row r="149" spans="1:5" x14ac:dyDescent="0.25">
      <c r="A149" s="75" t="s">
        <v>1107</v>
      </c>
      <c r="B149" s="98">
        <v>1</v>
      </c>
      <c r="C149" s="99">
        <v>6</v>
      </c>
      <c r="D149" s="76">
        <v>0.52</v>
      </c>
      <c r="E149" s="77">
        <v>0.52</v>
      </c>
    </row>
    <row r="150" spans="1:5" x14ac:dyDescent="0.25">
      <c r="A150" s="75" t="s">
        <v>1108</v>
      </c>
      <c r="B150" s="98">
        <v>1</v>
      </c>
      <c r="C150" s="99">
        <v>39</v>
      </c>
      <c r="D150" s="76">
        <v>0.52</v>
      </c>
      <c r="E150" s="77">
        <v>0.52</v>
      </c>
    </row>
    <row r="151" spans="1:5" x14ac:dyDescent="0.25">
      <c r="A151" s="75" t="s">
        <v>1109</v>
      </c>
      <c r="B151" s="98">
        <v>1</v>
      </c>
      <c r="C151" s="99">
        <v>4</v>
      </c>
      <c r="D151" s="76">
        <v>0.52</v>
      </c>
      <c r="E151" s="77">
        <v>0.52</v>
      </c>
    </row>
    <row r="152" spans="1:5" x14ac:dyDescent="0.25">
      <c r="A152" s="75" t="s">
        <v>1110</v>
      </c>
      <c r="B152" s="98">
        <v>1</v>
      </c>
      <c r="C152" s="99">
        <v>4</v>
      </c>
      <c r="D152" s="76">
        <v>0.52</v>
      </c>
      <c r="E152" s="77">
        <v>0.52</v>
      </c>
    </row>
    <row r="153" spans="1:5" x14ac:dyDescent="0.25">
      <c r="A153" s="75" t="s">
        <v>1111</v>
      </c>
      <c r="B153" s="98">
        <v>1</v>
      </c>
      <c r="C153" s="99">
        <v>2</v>
      </c>
      <c r="D153" s="76">
        <v>0.52</v>
      </c>
      <c r="E153" s="77">
        <v>0.52</v>
      </c>
    </row>
    <row r="154" spans="1:5" x14ac:dyDescent="0.25">
      <c r="A154" s="75" t="s">
        <v>1112</v>
      </c>
      <c r="B154" s="98">
        <v>1</v>
      </c>
      <c r="C154" s="99">
        <v>4</v>
      </c>
      <c r="D154" s="76">
        <v>0.52</v>
      </c>
      <c r="E154" s="77">
        <v>0.52</v>
      </c>
    </row>
    <row r="155" spans="1:5" x14ac:dyDescent="0.25">
      <c r="A155" s="75" t="s">
        <v>1113</v>
      </c>
      <c r="B155" s="98">
        <v>1</v>
      </c>
      <c r="C155" s="99">
        <v>55</v>
      </c>
      <c r="D155" s="76">
        <v>0.52</v>
      </c>
      <c r="E155" s="77">
        <v>0.52</v>
      </c>
    </row>
    <row r="156" spans="1:5" x14ac:dyDescent="0.25">
      <c r="A156" s="75" t="s">
        <v>1114</v>
      </c>
      <c r="B156" s="98">
        <v>1</v>
      </c>
      <c r="C156" s="99">
        <v>10</v>
      </c>
      <c r="D156" s="76">
        <v>0.53</v>
      </c>
      <c r="E156" s="77">
        <v>0.52</v>
      </c>
    </row>
    <row r="157" spans="1:5" x14ac:dyDescent="0.25">
      <c r="A157" s="75" t="s">
        <v>1115</v>
      </c>
      <c r="B157" s="98">
        <v>1</v>
      </c>
      <c r="C157" s="99">
        <v>2</v>
      </c>
      <c r="D157" s="76">
        <v>0.51</v>
      </c>
      <c r="E157" s="77">
        <v>0.51</v>
      </c>
    </row>
    <row r="158" spans="1:5" x14ac:dyDescent="0.25">
      <c r="A158" s="75" t="s">
        <v>1116</v>
      </c>
      <c r="B158" s="98">
        <v>1</v>
      </c>
      <c r="C158" s="99">
        <v>17</v>
      </c>
      <c r="D158" s="76">
        <v>0.51</v>
      </c>
      <c r="E158" s="77">
        <v>0.51</v>
      </c>
    </row>
    <row r="159" spans="1:5" x14ac:dyDescent="0.25">
      <c r="A159" s="75" t="s">
        <v>1117</v>
      </c>
      <c r="B159" s="98">
        <v>1</v>
      </c>
      <c r="C159" s="99">
        <v>36</v>
      </c>
      <c r="D159" s="76">
        <v>0.51</v>
      </c>
      <c r="E159" s="77">
        <v>0.51</v>
      </c>
    </row>
    <row r="160" spans="1:5" x14ac:dyDescent="0.25">
      <c r="A160" s="75" t="s">
        <v>1118</v>
      </c>
      <c r="B160" s="98">
        <v>1</v>
      </c>
      <c r="C160" s="99">
        <v>6</v>
      </c>
      <c r="D160" s="76">
        <v>0.5</v>
      </c>
      <c r="E160" s="77">
        <v>0.5</v>
      </c>
    </row>
    <row r="161" spans="1:5" x14ac:dyDescent="0.25">
      <c r="A161" s="75" t="s">
        <v>1119</v>
      </c>
      <c r="B161" s="98">
        <v>4</v>
      </c>
      <c r="C161" s="99">
        <v>1</v>
      </c>
      <c r="D161" s="76">
        <v>0.5</v>
      </c>
      <c r="E161" s="77">
        <v>0.5</v>
      </c>
    </row>
    <row r="162" spans="1:5" x14ac:dyDescent="0.25">
      <c r="A162" s="75" t="s">
        <v>1120</v>
      </c>
      <c r="B162" s="98">
        <v>2</v>
      </c>
      <c r="C162" s="99">
        <v>1</v>
      </c>
      <c r="D162" s="76">
        <v>0.49</v>
      </c>
      <c r="E162" s="77">
        <v>0.49</v>
      </c>
    </row>
    <row r="163" spans="1:5" x14ac:dyDescent="0.25">
      <c r="A163" s="75" t="s">
        <v>1121</v>
      </c>
      <c r="B163" s="98">
        <v>1</v>
      </c>
      <c r="C163" s="99">
        <v>19</v>
      </c>
      <c r="D163" s="76">
        <v>0.49</v>
      </c>
      <c r="E163" s="77">
        <v>0.49</v>
      </c>
    </row>
    <row r="164" spans="1:5" x14ac:dyDescent="0.25">
      <c r="A164" s="75" t="s">
        <v>1122</v>
      </c>
      <c r="B164" s="98">
        <v>1</v>
      </c>
      <c r="C164" s="99">
        <v>14</v>
      </c>
      <c r="D164" s="76">
        <v>0.49</v>
      </c>
      <c r="E164" s="77">
        <v>0.49</v>
      </c>
    </row>
    <row r="165" spans="1:5" x14ac:dyDescent="0.25">
      <c r="A165" s="75" t="s">
        <v>1123</v>
      </c>
      <c r="B165" s="98">
        <v>1</v>
      </c>
      <c r="C165" s="99">
        <v>7</v>
      </c>
      <c r="D165" s="76">
        <v>0.49</v>
      </c>
      <c r="E165" s="77">
        <v>0.49</v>
      </c>
    </row>
    <row r="166" spans="1:5" x14ac:dyDescent="0.25">
      <c r="A166" s="75" t="s">
        <v>1124</v>
      </c>
      <c r="B166" s="98">
        <v>1</v>
      </c>
      <c r="C166" s="99">
        <v>4</v>
      </c>
      <c r="D166" s="76">
        <v>0.49</v>
      </c>
      <c r="E166" s="77">
        <v>0.49</v>
      </c>
    </row>
    <row r="167" spans="1:5" x14ac:dyDescent="0.25">
      <c r="A167" s="75" t="s">
        <v>1125</v>
      </c>
      <c r="B167" s="98">
        <v>1</v>
      </c>
      <c r="C167" s="99">
        <v>6</v>
      </c>
      <c r="D167" s="76">
        <v>0.49</v>
      </c>
      <c r="E167" s="77">
        <v>0.49</v>
      </c>
    </row>
    <row r="168" spans="1:5" x14ac:dyDescent="0.25">
      <c r="A168" s="75" t="s">
        <v>1126</v>
      </c>
      <c r="B168" s="98">
        <v>1</v>
      </c>
      <c r="C168" s="99">
        <v>4</v>
      </c>
      <c r="D168" s="76">
        <v>0.48</v>
      </c>
      <c r="E168" s="77">
        <v>0.49</v>
      </c>
    </row>
    <row r="169" spans="1:5" x14ac:dyDescent="0.25">
      <c r="A169" s="75" t="s">
        <v>1127</v>
      </c>
      <c r="B169" s="98">
        <v>4</v>
      </c>
      <c r="C169" s="99">
        <v>1</v>
      </c>
      <c r="D169" s="76">
        <v>0.49</v>
      </c>
      <c r="E169" s="77">
        <v>0.49</v>
      </c>
    </row>
    <row r="170" spans="1:5" x14ac:dyDescent="0.25">
      <c r="A170" s="75" t="s">
        <v>1128</v>
      </c>
      <c r="B170" s="98">
        <v>1</v>
      </c>
      <c r="C170" s="99">
        <v>1</v>
      </c>
      <c r="D170" s="76">
        <v>0.49</v>
      </c>
      <c r="E170" s="77">
        <v>0.49</v>
      </c>
    </row>
    <row r="171" spans="1:5" x14ac:dyDescent="0.25">
      <c r="A171" s="75" t="s">
        <v>1129</v>
      </c>
      <c r="B171" s="98">
        <v>2</v>
      </c>
      <c r="C171" s="99">
        <v>1</v>
      </c>
      <c r="D171" s="76">
        <v>0.47000000000000003</v>
      </c>
      <c r="E171" s="77">
        <v>0.48</v>
      </c>
    </row>
    <row r="172" spans="1:5" x14ac:dyDescent="0.25">
      <c r="A172" s="75" t="s">
        <v>1130</v>
      </c>
      <c r="B172" s="98">
        <v>2</v>
      </c>
      <c r="C172" s="99">
        <v>1</v>
      </c>
      <c r="D172" s="76">
        <v>0.48</v>
      </c>
      <c r="E172" s="77">
        <v>0.48</v>
      </c>
    </row>
    <row r="173" spans="1:5" x14ac:dyDescent="0.25">
      <c r="A173" s="75" t="s">
        <v>1131</v>
      </c>
      <c r="B173" s="98">
        <v>2</v>
      </c>
      <c r="C173" s="99">
        <v>1</v>
      </c>
      <c r="D173" s="76">
        <v>0.48</v>
      </c>
      <c r="E173" s="77">
        <v>0.48</v>
      </c>
    </row>
    <row r="174" spans="1:5" x14ac:dyDescent="0.25">
      <c r="A174" s="75" t="s">
        <v>1132</v>
      </c>
      <c r="B174" s="98">
        <v>1</v>
      </c>
      <c r="C174" s="99">
        <v>8</v>
      </c>
      <c r="D174" s="76">
        <v>0.48</v>
      </c>
      <c r="E174" s="77">
        <v>0.48</v>
      </c>
    </row>
    <row r="175" spans="1:5" x14ac:dyDescent="0.25">
      <c r="A175" s="75" t="s">
        <v>1133</v>
      </c>
      <c r="B175" s="98">
        <v>1</v>
      </c>
      <c r="C175" s="99">
        <v>6</v>
      </c>
      <c r="D175" s="76">
        <v>0.48</v>
      </c>
      <c r="E175" s="77">
        <v>0.48</v>
      </c>
    </row>
    <row r="176" spans="1:5" x14ac:dyDescent="0.25">
      <c r="A176" s="75" t="s">
        <v>1134</v>
      </c>
      <c r="B176" s="98">
        <v>1</v>
      </c>
      <c r="C176" s="99">
        <v>13</v>
      </c>
      <c r="D176" s="76">
        <v>0.48</v>
      </c>
      <c r="E176" s="77">
        <v>0.48</v>
      </c>
    </row>
    <row r="177" spans="1:5" x14ac:dyDescent="0.25">
      <c r="A177" s="75" t="s">
        <v>1135</v>
      </c>
      <c r="B177" s="98">
        <v>1</v>
      </c>
      <c r="C177" s="99">
        <v>3</v>
      </c>
      <c r="D177" s="76">
        <v>0.48</v>
      </c>
      <c r="E177" s="77">
        <v>0.48</v>
      </c>
    </row>
    <row r="178" spans="1:5" x14ac:dyDescent="0.25">
      <c r="A178" s="75" t="s">
        <v>1136</v>
      </c>
      <c r="B178" s="98">
        <v>1</v>
      </c>
      <c r="C178" s="99">
        <v>5</v>
      </c>
      <c r="D178" s="76">
        <v>0.47000000000000003</v>
      </c>
      <c r="E178" s="77">
        <v>0.47000000000000003</v>
      </c>
    </row>
    <row r="179" spans="1:5" x14ac:dyDescent="0.25">
      <c r="A179" s="75" t="s">
        <v>1137</v>
      </c>
      <c r="B179" s="98">
        <v>1</v>
      </c>
      <c r="C179" s="99">
        <v>18</v>
      </c>
      <c r="D179" s="76">
        <v>0.48</v>
      </c>
      <c r="E179" s="77">
        <v>0.47000000000000003</v>
      </c>
    </row>
    <row r="180" spans="1:5" x14ac:dyDescent="0.25">
      <c r="A180" s="75" t="s">
        <v>1138</v>
      </c>
      <c r="B180" s="98">
        <v>1</v>
      </c>
      <c r="C180" s="99">
        <v>3</v>
      </c>
      <c r="D180" s="76">
        <v>0.47000000000000003</v>
      </c>
      <c r="E180" s="77">
        <v>0.47000000000000003</v>
      </c>
    </row>
    <row r="181" spans="1:5" x14ac:dyDescent="0.25">
      <c r="A181" s="75" t="s">
        <v>1139</v>
      </c>
      <c r="B181" s="98">
        <v>1</v>
      </c>
      <c r="C181" s="99">
        <v>4</v>
      </c>
      <c r="D181" s="76">
        <v>0.47000000000000003</v>
      </c>
      <c r="E181" s="77">
        <v>0.47000000000000003</v>
      </c>
    </row>
    <row r="182" spans="1:5" x14ac:dyDescent="0.25">
      <c r="A182" s="75" t="s">
        <v>1140</v>
      </c>
      <c r="B182" s="98">
        <v>2</v>
      </c>
      <c r="C182" s="99">
        <v>1</v>
      </c>
      <c r="D182" s="76">
        <v>0.46</v>
      </c>
      <c r="E182" s="77">
        <v>0.46</v>
      </c>
    </row>
    <row r="183" spans="1:5" x14ac:dyDescent="0.25">
      <c r="A183" s="75" t="s">
        <v>1141</v>
      </c>
      <c r="B183" s="98">
        <v>1</v>
      </c>
      <c r="C183" s="99">
        <v>7</v>
      </c>
      <c r="D183" s="76">
        <v>0.47000000000000003</v>
      </c>
      <c r="E183" s="77">
        <v>0.46</v>
      </c>
    </row>
    <row r="184" spans="1:5" x14ac:dyDescent="0.25">
      <c r="A184" s="75" t="s">
        <v>1142</v>
      </c>
      <c r="B184" s="98">
        <v>1</v>
      </c>
      <c r="C184" s="99">
        <v>27</v>
      </c>
      <c r="D184" s="76">
        <v>0.46</v>
      </c>
      <c r="E184" s="77">
        <v>0.46</v>
      </c>
    </row>
    <row r="185" spans="1:5" x14ac:dyDescent="0.25">
      <c r="A185" s="75" t="s">
        <v>1143</v>
      </c>
      <c r="B185" s="98">
        <v>1</v>
      </c>
      <c r="C185" s="99">
        <v>7</v>
      </c>
      <c r="D185" s="76">
        <v>0.46</v>
      </c>
      <c r="E185" s="77">
        <v>0.46</v>
      </c>
    </row>
    <row r="186" spans="1:5" x14ac:dyDescent="0.25">
      <c r="A186" s="75" t="s">
        <v>1144</v>
      </c>
      <c r="B186" s="98">
        <v>1</v>
      </c>
      <c r="C186" s="99">
        <v>3</v>
      </c>
      <c r="D186" s="76">
        <v>0.46</v>
      </c>
      <c r="E186" s="77">
        <v>0.46</v>
      </c>
    </row>
    <row r="187" spans="1:5" x14ac:dyDescent="0.25">
      <c r="A187" s="75" t="s">
        <v>1145</v>
      </c>
      <c r="B187" s="98">
        <v>1</v>
      </c>
      <c r="C187" s="99">
        <v>7</v>
      </c>
      <c r="D187" s="76">
        <v>0.46</v>
      </c>
      <c r="E187" s="77">
        <v>0.46</v>
      </c>
    </row>
    <row r="188" spans="1:5" x14ac:dyDescent="0.25">
      <c r="A188" s="75" t="s">
        <v>1146</v>
      </c>
      <c r="B188" s="98">
        <v>1</v>
      </c>
      <c r="C188" s="99">
        <v>6</v>
      </c>
      <c r="D188" s="76">
        <v>0.46</v>
      </c>
      <c r="E188" s="77">
        <v>0.46</v>
      </c>
    </row>
    <row r="189" spans="1:5" x14ac:dyDescent="0.25">
      <c r="A189" s="75" t="s">
        <v>1147</v>
      </c>
      <c r="B189" s="98">
        <v>1</v>
      </c>
      <c r="C189" s="99">
        <v>5</v>
      </c>
      <c r="D189" s="76">
        <v>0.46</v>
      </c>
      <c r="E189" s="77">
        <v>0.46</v>
      </c>
    </row>
    <row r="190" spans="1:5" x14ac:dyDescent="0.25">
      <c r="A190" s="75" t="s">
        <v>1148</v>
      </c>
      <c r="B190" s="98">
        <v>1</v>
      </c>
      <c r="C190" s="99">
        <v>3</v>
      </c>
      <c r="D190" s="76">
        <v>0.46</v>
      </c>
      <c r="E190" s="77">
        <v>0.46</v>
      </c>
    </row>
    <row r="191" spans="1:5" x14ac:dyDescent="0.25">
      <c r="A191" s="75" t="s">
        <v>1149</v>
      </c>
      <c r="B191" s="98">
        <v>2</v>
      </c>
      <c r="C191" s="99">
        <v>1</v>
      </c>
      <c r="D191" s="76">
        <v>0.45</v>
      </c>
      <c r="E191" s="77">
        <v>0.45</v>
      </c>
    </row>
    <row r="192" spans="1:5" x14ac:dyDescent="0.25">
      <c r="A192" s="75" t="s">
        <v>1150</v>
      </c>
      <c r="B192" s="98">
        <v>1</v>
      </c>
      <c r="C192" s="99">
        <v>2</v>
      </c>
      <c r="D192" s="76">
        <v>0.45</v>
      </c>
      <c r="E192" s="77">
        <v>0.45</v>
      </c>
    </row>
    <row r="193" spans="1:5" x14ac:dyDescent="0.25">
      <c r="A193" s="75" t="s">
        <v>1151</v>
      </c>
      <c r="B193" s="98">
        <v>3</v>
      </c>
      <c r="C193" s="99">
        <v>1</v>
      </c>
      <c r="D193" s="76">
        <v>0.45</v>
      </c>
      <c r="E193" s="77">
        <v>0.45</v>
      </c>
    </row>
    <row r="194" spans="1:5" x14ac:dyDescent="0.25">
      <c r="A194" s="75" t="s">
        <v>1152</v>
      </c>
      <c r="B194" s="98">
        <v>1</v>
      </c>
      <c r="C194" s="99">
        <v>4</v>
      </c>
      <c r="D194" s="76">
        <v>0.45</v>
      </c>
      <c r="E194" s="77">
        <v>0.45</v>
      </c>
    </row>
    <row r="195" spans="1:5" x14ac:dyDescent="0.25">
      <c r="A195" s="75" t="s">
        <v>1153</v>
      </c>
      <c r="B195" s="98">
        <v>1</v>
      </c>
      <c r="C195" s="99">
        <v>35</v>
      </c>
      <c r="D195" s="76">
        <v>0.47000000000000003</v>
      </c>
      <c r="E195" s="77">
        <v>0.45</v>
      </c>
    </row>
    <row r="196" spans="1:5" x14ac:dyDescent="0.25">
      <c r="A196" s="75" t="s">
        <v>1154</v>
      </c>
      <c r="B196" s="98">
        <v>1</v>
      </c>
      <c r="C196" s="99">
        <v>8</v>
      </c>
      <c r="D196" s="76">
        <v>0.45</v>
      </c>
      <c r="E196" s="77">
        <v>0.45</v>
      </c>
    </row>
    <row r="197" spans="1:5" x14ac:dyDescent="0.25">
      <c r="A197" s="75" t="s">
        <v>1155</v>
      </c>
      <c r="B197" s="98">
        <v>1</v>
      </c>
      <c r="C197" s="99">
        <v>9</v>
      </c>
      <c r="D197" s="76">
        <v>0.44</v>
      </c>
      <c r="E197" s="77">
        <v>0.44</v>
      </c>
    </row>
    <row r="198" spans="1:5" x14ac:dyDescent="0.25">
      <c r="A198" s="75" t="s">
        <v>1156</v>
      </c>
      <c r="B198" s="98">
        <v>1</v>
      </c>
      <c r="C198" s="99">
        <v>2</v>
      </c>
      <c r="D198" s="76">
        <v>0.43</v>
      </c>
      <c r="E198" s="77">
        <v>0.43</v>
      </c>
    </row>
    <row r="199" spans="1:5" x14ac:dyDescent="0.25">
      <c r="A199" s="75" t="s">
        <v>1157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1158</v>
      </c>
      <c r="B200" s="98">
        <v>1</v>
      </c>
      <c r="C200" s="99">
        <v>4</v>
      </c>
      <c r="D200" s="76">
        <v>0.43</v>
      </c>
      <c r="E200" s="77">
        <v>0.43</v>
      </c>
    </row>
    <row r="201" spans="1:5" x14ac:dyDescent="0.25">
      <c r="A201" s="75" t="s">
        <v>1159</v>
      </c>
      <c r="B201" s="98">
        <v>1</v>
      </c>
      <c r="C201" s="99">
        <v>2</v>
      </c>
      <c r="D201" s="76">
        <v>0.43</v>
      </c>
      <c r="E201" s="77">
        <v>0.43</v>
      </c>
    </row>
    <row r="202" spans="1:5" x14ac:dyDescent="0.25">
      <c r="A202" s="75" t="s">
        <v>1160</v>
      </c>
      <c r="B202" s="98">
        <v>1</v>
      </c>
      <c r="C202" s="99">
        <v>5</v>
      </c>
      <c r="D202" s="76">
        <v>0.43</v>
      </c>
      <c r="E202" s="77">
        <v>0.43</v>
      </c>
    </row>
    <row r="203" spans="1:5" x14ac:dyDescent="0.25">
      <c r="A203" s="75" t="s">
        <v>1161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1162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1163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1164</v>
      </c>
      <c r="B206" s="98">
        <v>8</v>
      </c>
      <c r="C206" s="99">
        <v>1</v>
      </c>
      <c r="D206" s="76">
        <v>0.43</v>
      </c>
      <c r="E206" s="77">
        <v>0.42</v>
      </c>
    </row>
    <row r="207" spans="1:5" x14ac:dyDescent="0.25">
      <c r="A207" s="75" t="s">
        <v>1165</v>
      </c>
      <c r="B207" s="98">
        <v>6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1166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1167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1168</v>
      </c>
      <c r="B210" s="98">
        <v>1</v>
      </c>
      <c r="C210" s="99">
        <v>11</v>
      </c>
      <c r="D210" s="76">
        <v>0.41000000000000003</v>
      </c>
      <c r="E210" s="77">
        <v>0.41000000000000003</v>
      </c>
    </row>
    <row r="211" spans="1:5" x14ac:dyDescent="0.25">
      <c r="A211" s="75" t="s">
        <v>1169</v>
      </c>
      <c r="B211" s="98">
        <v>1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1170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1171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1172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1173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1174</v>
      </c>
      <c r="B216" s="98">
        <v>7</v>
      </c>
      <c r="C216" s="99">
        <v>1</v>
      </c>
      <c r="D216" s="76">
        <v>0.37</v>
      </c>
      <c r="E216" s="77">
        <v>0.37</v>
      </c>
    </row>
    <row r="217" spans="1:5" x14ac:dyDescent="0.25">
      <c r="A217" s="75" t="s">
        <v>1175</v>
      </c>
      <c r="B217" s="98">
        <v>4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1176</v>
      </c>
      <c r="B218" s="98">
        <v>1</v>
      </c>
      <c r="C218" s="99">
        <v>1</v>
      </c>
      <c r="D218" s="76">
        <v>0.36</v>
      </c>
      <c r="E218" s="77">
        <v>0.36</v>
      </c>
    </row>
    <row r="219" spans="1:5" x14ac:dyDescent="0.25">
      <c r="A219" s="75" t="s">
        <v>1177</v>
      </c>
      <c r="B219" s="98">
        <v>7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1178</v>
      </c>
      <c r="B220" s="98">
        <v>1</v>
      </c>
      <c r="C220" s="99">
        <v>7</v>
      </c>
      <c r="D220" s="76">
        <v>0.34</v>
      </c>
      <c r="E220" s="77">
        <v>0.34</v>
      </c>
    </row>
    <row r="221" spans="1:5" x14ac:dyDescent="0.25">
      <c r="A221" s="75" t="s">
        <v>1179</v>
      </c>
      <c r="B221" s="98">
        <v>2</v>
      </c>
      <c r="C221" s="99">
        <v>1</v>
      </c>
      <c r="D221" s="76">
        <v>0.33</v>
      </c>
      <c r="E221" s="77">
        <v>0.34</v>
      </c>
    </row>
    <row r="222" spans="1:5" x14ac:dyDescent="0.25">
      <c r="A222" s="75" t="s">
        <v>1180</v>
      </c>
      <c r="B222" s="98">
        <v>1</v>
      </c>
      <c r="C222" s="99">
        <v>4</v>
      </c>
      <c r="D222" s="76">
        <v>0.33</v>
      </c>
      <c r="E222" s="77">
        <v>0.33</v>
      </c>
    </row>
    <row r="223" spans="1:5" x14ac:dyDescent="0.25">
      <c r="A223" s="75" t="s">
        <v>1181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1182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1183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1184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1185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1186</v>
      </c>
      <c r="B228" s="98">
        <v>1</v>
      </c>
      <c r="C228" s="99">
        <v>1</v>
      </c>
      <c r="D228" s="76">
        <v>0.28000000000000003</v>
      </c>
      <c r="E228" s="77">
        <v>0.28999999999999998</v>
      </c>
    </row>
    <row r="229" spans="1:5" x14ac:dyDescent="0.25">
      <c r="A229" s="75" t="s">
        <v>1187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1188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1189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1190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1191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1192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1193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1194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1195</v>
      </c>
      <c r="B237" s="98">
        <v>1</v>
      </c>
      <c r="C237" s="99">
        <v>2</v>
      </c>
      <c r="D237" s="76">
        <v>0.27</v>
      </c>
      <c r="E237" s="77">
        <v>0.27</v>
      </c>
    </row>
    <row r="238" spans="1:5" x14ac:dyDescent="0.25">
      <c r="A238" s="75" t="s">
        <v>1196</v>
      </c>
      <c r="B238" s="98">
        <v>3</v>
      </c>
      <c r="C238" s="99">
        <v>1</v>
      </c>
      <c r="D238" s="76">
        <v>0.26</v>
      </c>
      <c r="E238" s="77">
        <v>0.26</v>
      </c>
    </row>
    <row r="239" spans="1:5" x14ac:dyDescent="0.25">
      <c r="A239" s="75" t="s">
        <v>1197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1198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1199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1200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1201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1202</v>
      </c>
      <c r="B244" s="98">
        <v>10</v>
      </c>
      <c r="C244" s="99">
        <v>1</v>
      </c>
      <c r="D244" s="76">
        <v>0.24</v>
      </c>
      <c r="E244" s="77">
        <v>0.24</v>
      </c>
    </row>
    <row r="245" spans="1:5" x14ac:dyDescent="0.25">
      <c r="A245" s="75" t="s">
        <v>1203</v>
      </c>
      <c r="B245" s="98">
        <v>1</v>
      </c>
      <c r="C245" s="99">
        <v>1</v>
      </c>
      <c r="D245" s="76">
        <v>0.23</v>
      </c>
      <c r="E245" s="77">
        <v>0.23</v>
      </c>
    </row>
    <row r="246" spans="1:5" x14ac:dyDescent="0.25">
      <c r="A246" s="75" t="s">
        <v>1204</v>
      </c>
      <c r="B246" s="98">
        <v>1</v>
      </c>
      <c r="C246" s="99">
        <v>2</v>
      </c>
      <c r="D246" s="76">
        <v>0.23</v>
      </c>
      <c r="E246" s="77">
        <v>0.23</v>
      </c>
    </row>
    <row r="247" spans="1:5" x14ac:dyDescent="0.25">
      <c r="A247" s="75" t="s">
        <v>1205</v>
      </c>
      <c r="B247" s="98">
        <v>1</v>
      </c>
      <c r="C247" s="99">
        <v>13</v>
      </c>
      <c r="D247" s="76">
        <v>0.23</v>
      </c>
      <c r="E247" s="77">
        <v>0.23</v>
      </c>
    </row>
    <row r="248" spans="1:5" x14ac:dyDescent="0.25">
      <c r="A248" s="75" t="s">
        <v>1206</v>
      </c>
      <c r="B248" s="98">
        <v>1</v>
      </c>
      <c r="C248" s="99">
        <v>3</v>
      </c>
      <c r="D248" s="76">
        <v>0.23</v>
      </c>
      <c r="E248" s="77">
        <v>0.23</v>
      </c>
    </row>
    <row r="249" spans="1:5" x14ac:dyDescent="0.25">
      <c r="A249" s="75" t="s">
        <v>1207</v>
      </c>
      <c r="B249" s="98">
        <v>10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1208</v>
      </c>
      <c r="B250" s="98">
        <v>1</v>
      </c>
      <c r="C250" s="99">
        <v>1</v>
      </c>
      <c r="D250" s="76">
        <v>0.22</v>
      </c>
      <c r="E250" s="77">
        <v>0.22</v>
      </c>
    </row>
    <row r="251" spans="1:5" x14ac:dyDescent="0.25">
      <c r="A251" s="75" t="s">
        <v>1209</v>
      </c>
      <c r="B251" s="98">
        <v>1</v>
      </c>
      <c r="C251" s="99">
        <v>4</v>
      </c>
      <c r="D251" s="76">
        <v>0.22</v>
      </c>
      <c r="E251" s="77">
        <v>0.22</v>
      </c>
    </row>
    <row r="252" spans="1:5" x14ac:dyDescent="0.25">
      <c r="A252" s="75" t="s">
        <v>1210</v>
      </c>
      <c r="B252" s="98">
        <v>1</v>
      </c>
      <c r="C252" s="99">
        <v>1</v>
      </c>
      <c r="D252" s="76">
        <v>0.22</v>
      </c>
      <c r="E252" s="77">
        <v>0.22</v>
      </c>
    </row>
    <row r="253" spans="1:5" x14ac:dyDescent="0.25">
      <c r="A253" s="75" t="s">
        <v>1211</v>
      </c>
      <c r="B253" s="98">
        <v>1</v>
      </c>
      <c r="C253" s="99">
        <v>1</v>
      </c>
      <c r="D253" s="76">
        <v>0.22</v>
      </c>
      <c r="E253" s="77">
        <v>0.22</v>
      </c>
    </row>
    <row r="254" spans="1:5" x14ac:dyDescent="0.25">
      <c r="A254" s="75" t="s">
        <v>1212</v>
      </c>
      <c r="B254" s="98">
        <v>1</v>
      </c>
      <c r="C254" s="99">
        <v>3</v>
      </c>
      <c r="D254" s="76">
        <v>0.22</v>
      </c>
      <c r="E254" s="77">
        <v>0.22</v>
      </c>
    </row>
    <row r="255" spans="1:5" x14ac:dyDescent="0.25">
      <c r="A255" s="75" t="s">
        <v>1213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1214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1215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1216</v>
      </c>
      <c r="B258" s="98">
        <v>2</v>
      </c>
      <c r="C258" s="99">
        <v>1</v>
      </c>
      <c r="D258" s="76">
        <v>0.18</v>
      </c>
      <c r="E258" s="77">
        <v>0.18</v>
      </c>
    </row>
    <row r="259" spans="1:5" x14ac:dyDescent="0.25">
      <c r="A259" s="75" t="s">
        <v>1217</v>
      </c>
      <c r="B259" s="98">
        <v>1</v>
      </c>
      <c r="C259" s="99">
        <v>2</v>
      </c>
      <c r="D259" s="76">
        <v>0.18</v>
      </c>
      <c r="E259" s="77">
        <v>0.18</v>
      </c>
    </row>
    <row r="260" spans="1:5" x14ac:dyDescent="0.25">
      <c r="A260" s="75" t="s">
        <v>1218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7:E17"/>
    <mergeCell ref="A18:A19"/>
    <mergeCell ref="B18:B19"/>
    <mergeCell ref="C18:C19"/>
    <mergeCell ref="D18:D19"/>
    <mergeCell ref="E18:E19"/>
    <mergeCell ref="A1:E1"/>
    <mergeCell ref="A2:E2"/>
    <mergeCell ref="A3:A4"/>
    <mergeCell ref="B3:B4"/>
    <mergeCell ref="C3:C4"/>
    <mergeCell ref="D3:D4"/>
    <mergeCell ref="E3:E4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Olivier Charron</cp:lastModifiedBy>
  <dcterms:created xsi:type="dcterms:W3CDTF">2017-04-13T19:02:44Z</dcterms:created>
  <dcterms:modified xsi:type="dcterms:W3CDTF">2026-05-06T13:48:35Z</dcterms:modified>
</cp:coreProperties>
</file>